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Windaten\BENUTZER\BESIM\Modellbau\"/>
    </mc:Choice>
  </mc:AlternateContent>
  <bookViews>
    <workbookView xWindow="480" yWindow="60" windowWidth="11805" windowHeight="5880" activeTab="2"/>
  </bookViews>
  <sheets>
    <sheet name="Belegtabschnitte LINKS" sheetId="1" r:id="rId1"/>
    <sheet name="Belegtabschnitte MITTE" sheetId="5" r:id="rId2"/>
    <sheet name="Belegtabschnitte RECHTS" sheetId="6" r:id="rId3"/>
    <sheet name="Decoderbelegung" sheetId="2" r:id="rId4"/>
    <sheet name="Signaldecoder" sheetId="8" r:id="rId5"/>
    <sheet name="Licht-Decoder" sheetId="9" r:id="rId6"/>
    <sheet name="Einstellung Zugsfahrten" sheetId="4" r:id="rId7"/>
    <sheet name="Fehlermedlungen" sheetId="7" r:id="rId8"/>
  </sheets>
  <definedNames>
    <definedName name="_xlnm.Print_Area" localSheetId="1">'Belegtabschnitte MITTE'!$A$1:$R$99</definedName>
  </definedNames>
  <calcPr calcId="152511"/>
</workbook>
</file>

<file path=xl/calcChain.xml><?xml version="1.0" encoding="utf-8"?>
<calcChain xmlns="http://schemas.openxmlformats.org/spreadsheetml/2006/main">
  <c r="B110" i="6" l="1"/>
  <c r="B111" i="6" s="1"/>
  <c r="B112" i="6" s="1"/>
  <c r="B113" i="6" s="1"/>
  <c r="B114" i="6" s="1"/>
  <c r="B115" i="6" s="1"/>
  <c r="B109" i="6"/>
  <c r="B102" i="6"/>
  <c r="B103" i="6" s="1"/>
  <c r="B104" i="6" s="1"/>
  <c r="B105" i="6" s="1"/>
  <c r="B106" i="6" s="1"/>
  <c r="B107" i="6" s="1"/>
  <c r="D101" i="6"/>
  <c r="D102" i="6" s="1"/>
  <c r="D103" i="6" s="1"/>
  <c r="D104" i="6" s="1"/>
  <c r="D105" i="6" s="1"/>
  <c r="D106" i="6" s="1"/>
  <c r="D107" i="6" s="1"/>
  <c r="D108" i="6" s="1"/>
  <c r="D109" i="6" s="1"/>
  <c r="D110" i="6" s="1"/>
  <c r="D111" i="6" s="1"/>
  <c r="D112" i="6" s="1"/>
  <c r="D113" i="6" s="1"/>
  <c r="D114" i="6" s="1"/>
  <c r="D115" i="6" s="1"/>
  <c r="B101" i="6"/>
  <c r="K6" i="1" l="1"/>
  <c r="G19" i="9" l="1"/>
  <c r="F3" i="9"/>
  <c r="D3" i="9"/>
  <c r="D4" i="9" s="1"/>
  <c r="G38" i="9"/>
  <c r="G31" i="9"/>
  <c r="G28" i="9"/>
  <c r="G25" i="9"/>
  <c r="G23" i="9"/>
  <c r="G21" i="9"/>
  <c r="B3" i="9"/>
  <c r="G58" i="2" l="1"/>
  <c r="F58" i="2"/>
  <c r="E58" i="2"/>
  <c r="D58" i="2"/>
  <c r="C58" i="2"/>
  <c r="G29" i="8" l="1"/>
  <c r="G12" i="8" l="1"/>
  <c r="E8" i="2"/>
  <c r="G22" i="8" l="1"/>
  <c r="G19" i="8"/>
  <c r="G16" i="8"/>
  <c r="G14" i="8"/>
  <c r="G10" i="8"/>
  <c r="D3" i="8"/>
  <c r="B3" i="8"/>
  <c r="F3" i="8" l="1"/>
  <c r="D6" i="2"/>
  <c r="K73" i="5" l="1"/>
  <c r="N73" i="5"/>
  <c r="M73" i="5"/>
  <c r="N5" i="5"/>
  <c r="Q73" i="5" l="1"/>
  <c r="O73" i="5"/>
  <c r="R73" i="5" s="1"/>
  <c r="N93" i="5"/>
  <c r="O93" i="5" s="1"/>
  <c r="M93" i="5"/>
  <c r="N92" i="5"/>
  <c r="O92" i="5" s="1"/>
  <c r="M92" i="5"/>
  <c r="P73" i="5" l="1"/>
  <c r="K90" i="5"/>
  <c r="R90" i="5" s="1"/>
  <c r="J90" i="5"/>
  <c r="K84" i="5"/>
  <c r="P84" i="5" s="1"/>
  <c r="G84" i="5" s="1"/>
  <c r="I84" i="5" s="1"/>
  <c r="J84" i="5"/>
  <c r="R93" i="5"/>
  <c r="Q93" i="5"/>
  <c r="P93" i="5"/>
  <c r="G93" i="5" s="1"/>
  <c r="I93" i="5" s="1"/>
  <c r="R92" i="5"/>
  <c r="Q92" i="5"/>
  <c r="P92" i="5"/>
  <c r="G92" i="5" s="1"/>
  <c r="I92" i="5" s="1"/>
  <c r="R91" i="5"/>
  <c r="Q91" i="5"/>
  <c r="P91" i="5"/>
  <c r="G91" i="5" s="1"/>
  <c r="I91" i="5" s="1"/>
  <c r="R89" i="5"/>
  <c r="Q89" i="5"/>
  <c r="P89" i="5"/>
  <c r="G89" i="5" s="1"/>
  <c r="I89" i="5" s="1"/>
  <c r="R88" i="5"/>
  <c r="Q88" i="5"/>
  <c r="P88" i="5"/>
  <c r="G88" i="5" s="1"/>
  <c r="I88" i="5" s="1"/>
  <c r="P82" i="5"/>
  <c r="Q82" i="5"/>
  <c r="R82" i="5"/>
  <c r="P83" i="5"/>
  <c r="G83" i="5" s="1"/>
  <c r="I83" i="5" s="1"/>
  <c r="Q83" i="5"/>
  <c r="R83" i="5"/>
  <c r="P85" i="5"/>
  <c r="Q85" i="5"/>
  <c r="R85" i="5"/>
  <c r="R76" i="5"/>
  <c r="Q76" i="5"/>
  <c r="P76" i="5"/>
  <c r="G76" i="5" s="1"/>
  <c r="I76" i="5" s="1"/>
  <c r="N81" i="5"/>
  <c r="O81" i="5" s="1"/>
  <c r="M81" i="5"/>
  <c r="G85" i="5"/>
  <c r="I85" i="5" s="1"/>
  <c r="G82" i="5"/>
  <c r="I82" i="5" s="1"/>
  <c r="G73" i="5"/>
  <c r="I73" i="5" s="1"/>
  <c r="N38" i="5"/>
  <c r="Q38" i="5" s="1"/>
  <c r="N39" i="5"/>
  <c r="O39" i="5" s="1"/>
  <c r="R39" i="5" s="1"/>
  <c r="N40" i="5"/>
  <c r="O40" i="5" s="1"/>
  <c r="M39" i="5"/>
  <c r="M40" i="5"/>
  <c r="M38" i="5"/>
  <c r="N37" i="5"/>
  <c r="O37" i="5" s="1"/>
  <c r="M37" i="5"/>
  <c r="F37" i="5"/>
  <c r="K37" i="5"/>
  <c r="J37" i="5"/>
  <c r="N36" i="5"/>
  <c r="O36" i="5" s="1"/>
  <c r="M36" i="5"/>
  <c r="K36" i="5"/>
  <c r="L36" i="5" s="1"/>
  <c r="J36" i="5"/>
  <c r="N35" i="5"/>
  <c r="M35" i="5"/>
  <c r="Q39" i="5"/>
  <c r="Q40" i="5"/>
  <c r="L38" i="5"/>
  <c r="L39" i="5"/>
  <c r="L40" i="5"/>
  <c r="K35" i="5"/>
  <c r="L35" i="5" s="1"/>
  <c r="J35" i="5"/>
  <c r="N34" i="5"/>
  <c r="O34" i="5" s="1"/>
  <c r="M34" i="5"/>
  <c r="K34" i="5"/>
  <c r="Q34" i="5" s="1"/>
  <c r="J34" i="5"/>
  <c r="N64" i="5"/>
  <c r="O64" i="5" s="1"/>
  <c r="N65" i="5"/>
  <c r="O65" i="5" s="1"/>
  <c r="M65" i="5"/>
  <c r="M64" i="5"/>
  <c r="M33" i="5"/>
  <c r="N33" i="5"/>
  <c r="O33" i="5" s="1"/>
  <c r="Q13" i="5"/>
  <c r="O13" i="5"/>
  <c r="R13" i="5" s="1"/>
  <c r="Q12" i="5"/>
  <c r="O12" i="5"/>
  <c r="Q4" i="5"/>
  <c r="M5" i="5"/>
  <c r="K33" i="5"/>
  <c r="L33" i="5" s="1"/>
  <c r="J33" i="5"/>
  <c r="F5" i="5"/>
  <c r="Q5" i="5" s="1"/>
  <c r="Q81" i="5" l="1"/>
  <c r="Q64" i="5"/>
  <c r="P34" i="5"/>
  <c r="G34" i="5" s="1"/>
  <c r="I34" i="5" s="1"/>
  <c r="R81" i="5"/>
  <c r="P81" i="5"/>
  <c r="G81" i="5" s="1"/>
  <c r="I81" i="5" s="1"/>
  <c r="Q35" i="5"/>
  <c r="L34" i="5"/>
  <c r="L84" i="5"/>
  <c r="L90" i="5"/>
  <c r="P90" i="5"/>
  <c r="G90" i="5" s="1"/>
  <c r="I90" i="5" s="1"/>
  <c r="Q90" i="5"/>
  <c r="Q84" i="5"/>
  <c r="R84" i="5"/>
  <c r="R65" i="5"/>
  <c r="P65" i="5"/>
  <c r="G65" i="5" s="1"/>
  <c r="I65" i="5" s="1"/>
  <c r="P64" i="5"/>
  <c r="G64" i="5" s="1"/>
  <c r="I64" i="5" s="1"/>
  <c r="R64" i="5"/>
  <c r="Q65" i="5"/>
  <c r="R40" i="5"/>
  <c r="P40" i="5"/>
  <c r="G40" i="5" s="1"/>
  <c r="I40" i="5" s="1"/>
  <c r="O38" i="5"/>
  <c r="P39" i="5"/>
  <c r="G39" i="5" s="1"/>
  <c r="I39" i="5" s="1"/>
  <c r="Q37" i="5"/>
  <c r="P37" i="5"/>
  <c r="G37" i="5" s="1"/>
  <c r="I37" i="5" s="1"/>
  <c r="R37" i="5"/>
  <c r="L37" i="5"/>
  <c r="Q36" i="5"/>
  <c r="P36" i="5"/>
  <c r="G36" i="5" s="1"/>
  <c r="I36" i="5" s="1"/>
  <c r="R36" i="5"/>
  <c r="R33" i="5"/>
  <c r="P33" i="5"/>
  <c r="G33" i="5" s="1"/>
  <c r="I33" i="5" s="1"/>
  <c r="Q33" i="5"/>
  <c r="R34" i="5"/>
  <c r="O35" i="5"/>
  <c r="P35" i="5" s="1"/>
  <c r="G35" i="5" s="1"/>
  <c r="I35" i="5" s="1"/>
  <c r="O5" i="5"/>
  <c r="P5" i="5" s="1"/>
  <c r="G5" i="5" s="1"/>
  <c r="I5" i="5" s="1"/>
  <c r="R12" i="5"/>
  <c r="P12" i="5"/>
  <c r="G12" i="5" s="1"/>
  <c r="I12" i="5" s="1"/>
  <c r="O4" i="5"/>
  <c r="P13" i="5"/>
  <c r="G13" i="5" s="1"/>
  <c r="I13" i="5" s="1"/>
  <c r="R5" i="5" l="1"/>
  <c r="R35" i="5"/>
  <c r="P38" i="5"/>
  <c r="G38" i="5" s="1"/>
  <c r="I38" i="5" s="1"/>
  <c r="R38" i="5"/>
  <c r="P4" i="5"/>
  <c r="G4" i="5" s="1"/>
  <c r="I4" i="5" s="1"/>
  <c r="R4" i="5"/>
  <c r="B93" i="6"/>
  <c r="B94" i="6" s="1"/>
  <c r="B95" i="6" s="1"/>
  <c r="B96" i="6" s="1"/>
  <c r="B97" i="6" s="1"/>
  <c r="B98" i="6" s="1"/>
  <c r="B99" i="6" s="1"/>
  <c r="D85" i="6"/>
  <c r="D86" i="6" s="1"/>
  <c r="D87" i="6" s="1"/>
  <c r="D88" i="6" s="1"/>
  <c r="D89" i="6" s="1"/>
  <c r="D90" i="6" s="1"/>
  <c r="D91" i="6" s="1"/>
  <c r="D92" i="6" s="1"/>
  <c r="D93" i="6" s="1"/>
  <c r="D94" i="6" s="1"/>
  <c r="D95" i="6" s="1"/>
  <c r="D96" i="6" s="1"/>
  <c r="D97" i="6" s="1"/>
  <c r="D98" i="6" s="1"/>
  <c r="D99" i="6" s="1"/>
  <c r="B85" i="6"/>
  <c r="B86" i="6" s="1"/>
  <c r="B87" i="6" s="1"/>
  <c r="B88" i="6" s="1"/>
  <c r="B89" i="6" s="1"/>
  <c r="B90" i="6" s="1"/>
  <c r="B91" i="6" s="1"/>
  <c r="B77" i="6"/>
  <c r="B78" i="6" s="1"/>
  <c r="B79" i="6" s="1"/>
  <c r="B80" i="6" s="1"/>
  <c r="B81" i="6" s="1"/>
  <c r="B82" i="6" s="1"/>
  <c r="B83" i="6" s="1"/>
  <c r="D69" i="6"/>
  <c r="D70" i="6" s="1"/>
  <c r="D71" i="6" s="1"/>
  <c r="D72" i="6" s="1"/>
  <c r="D73" i="6" s="1"/>
  <c r="D74" i="6" s="1"/>
  <c r="D75" i="6" s="1"/>
  <c r="D76" i="6" s="1"/>
  <c r="D77" i="6" s="1"/>
  <c r="D78" i="6" s="1"/>
  <c r="D79" i="6" s="1"/>
  <c r="D80" i="6" s="1"/>
  <c r="D81" i="6" s="1"/>
  <c r="D82" i="6" s="1"/>
  <c r="D83" i="6" s="1"/>
  <c r="B69" i="6"/>
  <c r="B70" i="6" s="1"/>
  <c r="B71" i="6" s="1"/>
  <c r="B72" i="6" s="1"/>
  <c r="B73" i="6" s="1"/>
  <c r="B74" i="6" s="1"/>
  <c r="B75" i="6" s="1"/>
  <c r="B61" i="6"/>
  <c r="B62" i="6" s="1"/>
  <c r="B63" i="6" s="1"/>
  <c r="B64" i="6" s="1"/>
  <c r="B65" i="6" s="1"/>
  <c r="B66" i="6" s="1"/>
  <c r="B67" i="6" s="1"/>
  <c r="D53" i="6"/>
  <c r="D54" i="6" s="1"/>
  <c r="D55" i="6" s="1"/>
  <c r="D56" i="6" s="1"/>
  <c r="D57" i="6" s="1"/>
  <c r="D58" i="6" s="1"/>
  <c r="D59" i="6" s="1"/>
  <c r="D60" i="6" s="1"/>
  <c r="D61" i="6" s="1"/>
  <c r="D62" i="6" s="1"/>
  <c r="D63" i="6" s="1"/>
  <c r="D64" i="6" s="1"/>
  <c r="D65" i="6" s="1"/>
  <c r="D66" i="6" s="1"/>
  <c r="D67" i="6" s="1"/>
  <c r="B53" i="6"/>
  <c r="B54" i="6" s="1"/>
  <c r="B55" i="6" s="1"/>
  <c r="B56" i="6" s="1"/>
  <c r="B57" i="6" s="1"/>
  <c r="B58" i="6" s="1"/>
  <c r="B59" i="6" s="1"/>
  <c r="B45" i="6"/>
  <c r="B46" i="6" s="1"/>
  <c r="B47" i="6" s="1"/>
  <c r="B48" i="6" s="1"/>
  <c r="B49" i="6" s="1"/>
  <c r="B50" i="6" s="1"/>
  <c r="B51" i="6" s="1"/>
  <c r="D37" i="6"/>
  <c r="D38" i="6" s="1"/>
  <c r="D39" i="6" s="1"/>
  <c r="D40" i="6" s="1"/>
  <c r="D41" i="6" s="1"/>
  <c r="D42" i="6" s="1"/>
  <c r="D43" i="6" s="1"/>
  <c r="D44" i="6" s="1"/>
  <c r="D45" i="6" s="1"/>
  <c r="D46" i="6" s="1"/>
  <c r="D47" i="6" s="1"/>
  <c r="D48" i="6" s="1"/>
  <c r="D49" i="6" s="1"/>
  <c r="D50" i="6" s="1"/>
  <c r="D51" i="6" s="1"/>
  <c r="B37" i="6"/>
  <c r="B38" i="6" s="1"/>
  <c r="B39" i="6" s="1"/>
  <c r="B40" i="6" s="1"/>
  <c r="B41" i="6" s="1"/>
  <c r="B42" i="6" s="1"/>
  <c r="B43" i="6" s="1"/>
  <c r="B29" i="6"/>
  <c r="B30" i="6" s="1"/>
  <c r="B31" i="6" s="1"/>
  <c r="B32" i="6" s="1"/>
  <c r="B33" i="6" s="1"/>
  <c r="B34" i="6" s="1"/>
  <c r="B35" i="6" s="1"/>
  <c r="D21" i="6"/>
  <c r="D22" i="6" s="1"/>
  <c r="D23" i="6" s="1"/>
  <c r="D24" i="6" s="1"/>
  <c r="D25" i="6" s="1"/>
  <c r="D26" i="6" s="1"/>
  <c r="D27" i="6" s="1"/>
  <c r="D28" i="6" s="1"/>
  <c r="D29" i="6" s="1"/>
  <c r="D30" i="6" s="1"/>
  <c r="D31" i="6" s="1"/>
  <c r="D32" i="6" s="1"/>
  <c r="D33" i="6" s="1"/>
  <c r="D34" i="6" s="1"/>
  <c r="D35" i="6" s="1"/>
  <c r="B21" i="6"/>
  <c r="B22" i="6" s="1"/>
  <c r="B23" i="6" s="1"/>
  <c r="B24" i="6" s="1"/>
  <c r="B25" i="6" s="1"/>
  <c r="B26" i="6" s="1"/>
  <c r="B27" i="6" s="1"/>
  <c r="B13" i="6"/>
  <c r="B14" i="6" s="1"/>
  <c r="B15" i="6" s="1"/>
  <c r="B16" i="6" s="1"/>
  <c r="B17" i="6" s="1"/>
  <c r="B18" i="6" s="1"/>
  <c r="B19" i="6" s="1"/>
  <c r="D5" i="6"/>
  <c r="D6" i="6" s="1"/>
  <c r="D7" i="6" s="1"/>
  <c r="D8" i="6" s="1"/>
  <c r="D9" i="6" s="1"/>
  <c r="D10" i="6" s="1"/>
  <c r="D11" i="6" s="1"/>
  <c r="D12" i="6" s="1"/>
  <c r="D13" i="6" s="1"/>
  <c r="D14" i="6" s="1"/>
  <c r="D15" i="6" s="1"/>
  <c r="D16" i="6" s="1"/>
  <c r="D17" i="6" s="1"/>
  <c r="D18" i="6" s="1"/>
  <c r="D19" i="6" s="1"/>
  <c r="B5" i="6"/>
  <c r="B6" i="6" s="1"/>
  <c r="B7" i="6" s="1"/>
  <c r="B8" i="6" s="1"/>
  <c r="B9" i="6" s="1"/>
  <c r="B10" i="6" s="1"/>
  <c r="B11" i="6" s="1"/>
  <c r="B93" i="5" l="1"/>
  <c r="B94" i="5" s="1"/>
  <c r="B95" i="5" s="1"/>
  <c r="B96" i="5" s="1"/>
  <c r="B97" i="5" s="1"/>
  <c r="B98" i="5" s="1"/>
  <c r="B99" i="5" s="1"/>
  <c r="D85" i="5"/>
  <c r="D86" i="5" s="1"/>
  <c r="D87" i="5" s="1"/>
  <c r="D88" i="5" s="1"/>
  <c r="D89" i="5" s="1"/>
  <c r="D90" i="5" s="1"/>
  <c r="D91" i="5" s="1"/>
  <c r="D92" i="5" s="1"/>
  <c r="D93" i="5" s="1"/>
  <c r="D94" i="5" s="1"/>
  <c r="D95" i="5" s="1"/>
  <c r="D96" i="5" s="1"/>
  <c r="D97" i="5" s="1"/>
  <c r="D98" i="5" s="1"/>
  <c r="D99" i="5" s="1"/>
  <c r="B85" i="5"/>
  <c r="B86" i="5" s="1"/>
  <c r="B87" i="5" s="1"/>
  <c r="B88" i="5" s="1"/>
  <c r="B89" i="5" s="1"/>
  <c r="B90" i="5" s="1"/>
  <c r="B91" i="5" s="1"/>
  <c r="G15" i="2" l="1"/>
  <c r="B77" i="5" l="1"/>
  <c r="B78" i="5" s="1"/>
  <c r="B79" i="5" s="1"/>
  <c r="B80" i="5" s="1"/>
  <c r="B81" i="5" s="1"/>
  <c r="B82" i="5" s="1"/>
  <c r="B83" i="5" s="1"/>
  <c r="D69" i="5"/>
  <c r="D70" i="5" s="1"/>
  <c r="D71" i="5" s="1"/>
  <c r="D72" i="5" s="1"/>
  <c r="D73" i="5" s="1"/>
  <c r="D74" i="5" s="1"/>
  <c r="D75" i="5" s="1"/>
  <c r="D76" i="5" s="1"/>
  <c r="D77" i="5" s="1"/>
  <c r="D78" i="5" s="1"/>
  <c r="D79" i="5" s="1"/>
  <c r="D80" i="5" s="1"/>
  <c r="D81" i="5" s="1"/>
  <c r="D82" i="5" s="1"/>
  <c r="D83" i="5" s="1"/>
  <c r="B69" i="5"/>
  <c r="B70" i="5" s="1"/>
  <c r="B71" i="5" s="1"/>
  <c r="B72" i="5" s="1"/>
  <c r="B73" i="5" s="1"/>
  <c r="B74" i="5" s="1"/>
  <c r="B75" i="5" s="1"/>
  <c r="B61" i="5" l="1"/>
  <c r="B62" i="5" s="1"/>
  <c r="B63" i="5" s="1"/>
  <c r="B64" i="5" s="1"/>
  <c r="B65" i="5" s="1"/>
  <c r="B66" i="5" s="1"/>
  <c r="B67" i="5" s="1"/>
  <c r="D53" i="5"/>
  <c r="D54" i="5" s="1"/>
  <c r="D55" i="5" s="1"/>
  <c r="D56" i="5" s="1"/>
  <c r="D57" i="5" s="1"/>
  <c r="D58" i="5" s="1"/>
  <c r="D59" i="5" s="1"/>
  <c r="D60" i="5" s="1"/>
  <c r="D61" i="5" s="1"/>
  <c r="D62" i="5" s="1"/>
  <c r="D63" i="5" s="1"/>
  <c r="D64" i="5" s="1"/>
  <c r="D65" i="5" s="1"/>
  <c r="D66" i="5" s="1"/>
  <c r="D67" i="5" s="1"/>
  <c r="B53" i="5"/>
  <c r="B54" i="5" s="1"/>
  <c r="B55" i="5" s="1"/>
  <c r="B56" i="5" s="1"/>
  <c r="B57" i="5" s="1"/>
  <c r="B58" i="5" s="1"/>
  <c r="B59" i="5" s="1"/>
  <c r="B45" i="5"/>
  <c r="B46" i="5" s="1"/>
  <c r="B47" i="5" s="1"/>
  <c r="B48" i="5" s="1"/>
  <c r="B49" i="5" s="1"/>
  <c r="B50" i="5" s="1"/>
  <c r="B51" i="5" s="1"/>
  <c r="D37" i="5"/>
  <c r="D38" i="5" s="1"/>
  <c r="D39" i="5" s="1"/>
  <c r="D40" i="5" s="1"/>
  <c r="D41" i="5" s="1"/>
  <c r="D42" i="5" s="1"/>
  <c r="D43" i="5" s="1"/>
  <c r="D44" i="5" s="1"/>
  <c r="D45" i="5" s="1"/>
  <c r="D46" i="5" s="1"/>
  <c r="D47" i="5" s="1"/>
  <c r="D48" i="5" s="1"/>
  <c r="D49" i="5" s="1"/>
  <c r="D50" i="5" s="1"/>
  <c r="D51" i="5" s="1"/>
  <c r="B37" i="5"/>
  <c r="B38" i="5" s="1"/>
  <c r="B39" i="5" s="1"/>
  <c r="B40" i="5" s="1"/>
  <c r="B41" i="5" s="1"/>
  <c r="B42" i="5" s="1"/>
  <c r="B43" i="5" s="1"/>
  <c r="B29" i="5"/>
  <c r="B30" i="5" s="1"/>
  <c r="B31" i="5" s="1"/>
  <c r="B32" i="5" s="1"/>
  <c r="B33" i="5" s="1"/>
  <c r="B34" i="5" s="1"/>
  <c r="B35" i="5" s="1"/>
  <c r="D21" i="5"/>
  <c r="D22" i="5" s="1"/>
  <c r="D23" i="5" s="1"/>
  <c r="D24" i="5" s="1"/>
  <c r="D25" i="5" s="1"/>
  <c r="D26" i="5" s="1"/>
  <c r="D27" i="5" s="1"/>
  <c r="D28" i="5" s="1"/>
  <c r="D29" i="5" s="1"/>
  <c r="D30" i="5" s="1"/>
  <c r="D31" i="5" s="1"/>
  <c r="D32" i="5" s="1"/>
  <c r="D33" i="5" s="1"/>
  <c r="D34" i="5" s="1"/>
  <c r="D35" i="5" s="1"/>
  <c r="B21" i="5"/>
  <c r="B22" i="5" s="1"/>
  <c r="B23" i="5" s="1"/>
  <c r="B24" i="5" s="1"/>
  <c r="B25" i="5" s="1"/>
  <c r="B26" i="5" s="1"/>
  <c r="B27" i="5" s="1"/>
  <c r="B13" i="5"/>
  <c r="B14" i="5" s="1"/>
  <c r="B15" i="5" s="1"/>
  <c r="B16" i="5" s="1"/>
  <c r="B17" i="5" s="1"/>
  <c r="B18" i="5" s="1"/>
  <c r="B19" i="5" s="1"/>
  <c r="D5" i="5"/>
  <c r="D6" i="5" s="1"/>
  <c r="D7" i="5" s="1"/>
  <c r="D8" i="5" s="1"/>
  <c r="D9" i="5" s="1"/>
  <c r="D10" i="5" s="1"/>
  <c r="D11" i="5" s="1"/>
  <c r="D12" i="5" s="1"/>
  <c r="D13" i="5" s="1"/>
  <c r="D14" i="5" s="1"/>
  <c r="D15" i="5" s="1"/>
  <c r="D16" i="5" s="1"/>
  <c r="D17" i="5" s="1"/>
  <c r="D18" i="5" s="1"/>
  <c r="D19" i="5" s="1"/>
  <c r="B5" i="5"/>
  <c r="B6" i="5" s="1"/>
  <c r="B7" i="5" s="1"/>
  <c r="B8" i="5" s="1"/>
  <c r="B9" i="5" s="1"/>
  <c r="B10" i="5" s="1"/>
  <c r="B11" i="5" s="1"/>
  <c r="N49" i="1" l="1"/>
  <c r="N48" i="1"/>
  <c r="N47" i="1"/>
  <c r="N46" i="1"/>
  <c r="N45" i="1"/>
  <c r="N44" i="1"/>
  <c r="N34" i="1"/>
  <c r="N33" i="1"/>
  <c r="N32" i="1"/>
  <c r="N31" i="1"/>
  <c r="N30" i="1"/>
  <c r="N29" i="1"/>
  <c r="N28" i="1"/>
  <c r="N27" i="1"/>
  <c r="N26" i="1"/>
  <c r="N21" i="1"/>
  <c r="N20" i="1"/>
  <c r="N5" i="1"/>
  <c r="Q5" i="1" s="1"/>
  <c r="N6" i="1"/>
  <c r="Q6" i="1" s="1"/>
  <c r="N7" i="1"/>
  <c r="Q7" i="1" s="1"/>
  <c r="N8" i="1"/>
  <c r="Q8" i="1" s="1"/>
  <c r="N9" i="1"/>
  <c r="Q9" i="1" s="1"/>
  <c r="N10" i="1"/>
  <c r="Q10" i="1" s="1"/>
  <c r="N11" i="1"/>
  <c r="Q11" i="1" s="1"/>
  <c r="N4" i="1"/>
  <c r="J67" i="1" l="1"/>
  <c r="K67" i="1" s="1"/>
  <c r="J66" i="1"/>
  <c r="K66" i="1" s="1"/>
  <c r="J64" i="1"/>
  <c r="K64" i="1" s="1"/>
  <c r="J65" i="1"/>
  <c r="K65" i="1" s="1"/>
  <c r="J49" i="1"/>
  <c r="J48" i="1"/>
  <c r="J47" i="1"/>
  <c r="J46" i="1"/>
  <c r="J45" i="1"/>
  <c r="J44" i="1"/>
  <c r="J34" i="1"/>
  <c r="P34" i="1" s="1"/>
  <c r="J33" i="1"/>
  <c r="P33" i="1" s="1"/>
  <c r="J32" i="1"/>
  <c r="P32" i="1" s="1"/>
  <c r="J30" i="1"/>
  <c r="P30" i="1" s="1"/>
  <c r="J29" i="1"/>
  <c r="P29" i="1" s="1"/>
  <c r="J28" i="1"/>
  <c r="P28" i="1" s="1"/>
  <c r="J27" i="1"/>
  <c r="P27" i="1" s="1"/>
  <c r="J26" i="1"/>
  <c r="P26" i="1" s="1"/>
  <c r="F31" i="1"/>
  <c r="J31" i="1" s="1"/>
  <c r="J63" i="1"/>
  <c r="K63" i="1" s="1"/>
  <c r="J62" i="1"/>
  <c r="K62" i="1" s="1"/>
  <c r="J21" i="1"/>
  <c r="P21" i="1" s="1"/>
  <c r="Q21" i="1" s="1"/>
  <c r="J20" i="1"/>
  <c r="P20" i="1" s="1"/>
  <c r="Q20" i="1" s="1"/>
  <c r="J5" i="1"/>
  <c r="P5" i="1" s="1"/>
  <c r="J6" i="1"/>
  <c r="P6" i="1" s="1"/>
  <c r="J7" i="1"/>
  <c r="P7" i="1" s="1"/>
  <c r="J8" i="1"/>
  <c r="P8" i="1" s="1"/>
  <c r="J9" i="1"/>
  <c r="P9" i="1" s="1"/>
  <c r="J10" i="1"/>
  <c r="P10" i="1" s="1"/>
  <c r="J11" i="1"/>
  <c r="P11" i="1" s="1"/>
  <c r="J4" i="1"/>
  <c r="P4" i="1" s="1"/>
  <c r="Q4" i="1" s="1"/>
  <c r="B16" i="2"/>
  <c r="E16" i="2" s="1"/>
  <c r="F15" i="2"/>
  <c r="E15" i="2"/>
  <c r="D15" i="2"/>
  <c r="C15" i="2"/>
  <c r="F6" i="2" s="1"/>
  <c r="D53" i="1"/>
  <c r="D54" i="1" s="1"/>
  <c r="D55" i="1" s="1"/>
  <c r="D56" i="1" s="1"/>
  <c r="D57" i="1" s="1"/>
  <c r="D58" i="1" s="1"/>
  <c r="D59" i="1" s="1"/>
  <c r="D60" i="1" s="1"/>
  <c r="D61" i="1" s="1"/>
  <c r="D62" i="1" s="1"/>
  <c r="D63" i="1" s="1"/>
  <c r="D64" i="1" s="1"/>
  <c r="D65" i="1" s="1"/>
  <c r="D66" i="1" s="1"/>
  <c r="D67" i="1" s="1"/>
  <c r="B61" i="1"/>
  <c r="B62" i="1" s="1"/>
  <c r="B63" i="1" s="1"/>
  <c r="B64" i="1" s="1"/>
  <c r="B65" i="1" s="1"/>
  <c r="B66" i="1" s="1"/>
  <c r="B67" i="1" s="1"/>
  <c r="B53" i="1"/>
  <c r="B54" i="1" s="1"/>
  <c r="B55" i="1" s="1"/>
  <c r="B56" i="1" s="1"/>
  <c r="B57" i="1" s="1"/>
  <c r="B58" i="1" s="1"/>
  <c r="B59" i="1" s="1"/>
  <c r="D37" i="1"/>
  <c r="D38" i="1" s="1"/>
  <c r="D39" i="1" s="1"/>
  <c r="D40" i="1" s="1"/>
  <c r="D41" i="1" s="1"/>
  <c r="D42" i="1" s="1"/>
  <c r="D43" i="1" s="1"/>
  <c r="D44" i="1" s="1"/>
  <c r="D45" i="1" s="1"/>
  <c r="D46" i="1" s="1"/>
  <c r="D47" i="1" s="1"/>
  <c r="D48" i="1" s="1"/>
  <c r="D49" i="1" s="1"/>
  <c r="D50" i="1" s="1"/>
  <c r="D51" i="1" s="1"/>
  <c r="B45" i="1"/>
  <c r="B46" i="1" s="1"/>
  <c r="B47" i="1" s="1"/>
  <c r="B48" i="1" s="1"/>
  <c r="B49" i="1" s="1"/>
  <c r="B50" i="1" s="1"/>
  <c r="B51" i="1" s="1"/>
  <c r="B37" i="1"/>
  <c r="B38" i="1" s="1"/>
  <c r="B39" i="1" s="1"/>
  <c r="B40" i="1" s="1"/>
  <c r="B41" i="1" s="1"/>
  <c r="B42" i="1" s="1"/>
  <c r="B43" i="1" s="1"/>
  <c r="B29" i="1"/>
  <c r="B30" i="1" s="1"/>
  <c r="B31" i="1" s="1"/>
  <c r="B32" i="1" s="1"/>
  <c r="B33" i="1" s="1"/>
  <c r="B34" i="1" s="1"/>
  <c r="B35" i="1" s="1"/>
  <c r="D21" i="1"/>
  <c r="D22" i="1" s="1"/>
  <c r="D23" i="1" s="1"/>
  <c r="D24" i="1" s="1"/>
  <c r="D25" i="1" s="1"/>
  <c r="D26" i="1" s="1"/>
  <c r="D27" i="1" s="1"/>
  <c r="D28" i="1" s="1"/>
  <c r="D29" i="1" s="1"/>
  <c r="D30" i="1" s="1"/>
  <c r="D31" i="1" s="1"/>
  <c r="D32" i="1" s="1"/>
  <c r="D33" i="1" s="1"/>
  <c r="D34" i="1" s="1"/>
  <c r="D35" i="1" s="1"/>
  <c r="B21" i="1"/>
  <c r="B22" i="1" s="1"/>
  <c r="B23" i="1" s="1"/>
  <c r="B24" i="1" s="1"/>
  <c r="B25" i="1" s="1"/>
  <c r="B26" i="1" s="1"/>
  <c r="B27" i="1" s="1"/>
  <c r="B13" i="1"/>
  <c r="B14" i="1" s="1"/>
  <c r="B15" i="1" s="1"/>
  <c r="B16" i="1" s="1"/>
  <c r="B17" i="1" s="1"/>
  <c r="B18" i="1" s="1"/>
  <c r="B19" i="1" s="1"/>
  <c r="D5" i="1"/>
  <c r="D6" i="1" s="1"/>
  <c r="D7" i="1" s="1"/>
  <c r="D8" i="1" s="1"/>
  <c r="D9" i="1" s="1"/>
  <c r="D10" i="1" s="1"/>
  <c r="D11" i="1" s="1"/>
  <c r="D12" i="1" s="1"/>
  <c r="D13" i="1" s="1"/>
  <c r="D14" i="1" s="1"/>
  <c r="D15" i="1" s="1"/>
  <c r="D16" i="1" s="1"/>
  <c r="D17" i="1" s="1"/>
  <c r="D18" i="1" s="1"/>
  <c r="D19" i="1" s="1"/>
  <c r="B5" i="1"/>
  <c r="B6" i="1" s="1"/>
  <c r="B7" i="1" s="1"/>
  <c r="B8" i="1" s="1"/>
  <c r="B9" i="1" s="1"/>
  <c r="B10" i="1" s="1"/>
  <c r="B11" i="1" s="1"/>
  <c r="K30" i="1" l="1"/>
  <c r="K32" i="1"/>
  <c r="K10" i="1"/>
  <c r="K26" i="1"/>
  <c r="K4" i="1"/>
  <c r="K11" i="1"/>
  <c r="K33" i="1"/>
  <c r="K34" i="1"/>
  <c r="K9" i="1"/>
  <c r="K20" i="1"/>
  <c r="K21" i="1"/>
  <c r="P31" i="1"/>
  <c r="K31" i="1"/>
  <c r="K27" i="1"/>
  <c r="K44" i="1"/>
  <c r="P44" i="1"/>
  <c r="K49" i="1"/>
  <c r="P49" i="1"/>
  <c r="K8" i="1"/>
  <c r="K28" i="1"/>
  <c r="K45" i="1"/>
  <c r="P45" i="1"/>
  <c r="K7" i="1"/>
  <c r="K29" i="1"/>
  <c r="K46" i="1"/>
  <c r="P46" i="1"/>
  <c r="K47" i="1"/>
  <c r="P47" i="1"/>
  <c r="K5" i="1"/>
  <c r="K48" i="1"/>
  <c r="P48" i="1"/>
  <c r="D16" i="2"/>
  <c r="G16" i="2"/>
  <c r="C16" i="2"/>
  <c r="F16" i="2"/>
  <c r="B17" i="2"/>
  <c r="G17" i="2" s="1"/>
  <c r="C17" i="2" l="1"/>
  <c r="D17" i="2"/>
  <c r="F17" i="2"/>
  <c r="E17" i="2"/>
  <c r="B18" i="2"/>
  <c r="G18" i="2" s="1"/>
  <c r="E18" i="2" l="1"/>
  <c r="C18" i="2"/>
  <c r="D18" i="2"/>
  <c r="B19" i="2"/>
  <c r="G19" i="2" s="1"/>
  <c r="F18" i="2"/>
  <c r="D19" i="2" l="1"/>
  <c r="B20" i="2"/>
  <c r="G20" i="2" s="1"/>
  <c r="F19" i="2"/>
  <c r="E19" i="2"/>
  <c r="C19" i="2"/>
  <c r="E20" i="2" l="1"/>
  <c r="C20" i="2"/>
  <c r="D20" i="2"/>
  <c r="F20" i="2"/>
  <c r="B21" i="2"/>
  <c r="G21" i="2" s="1"/>
  <c r="D21" i="2" l="1"/>
  <c r="B22" i="2"/>
  <c r="G22" i="2" s="1"/>
  <c r="C21" i="2"/>
  <c r="E21" i="2"/>
  <c r="F21" i="2"/>
  <c r="E22" i="2" l="1"/>
  <c r="B23" i="2"/>
  <c r="G23" i="2" s="1"/>
  <c r="F22" i="2"/>
  <c r="D22" i="2"/>
  <c r="C22" i="2"/>
  <c r="C23" i="2" l="1"/>
  <c r="F23" i="2"/>
  <c r="D23" i="2"/>
  <c r="B24" i="2"/>
  <c r="G24" i="2" s="1"/>
  <c r="E23" i="2"/>
  <c r="C24" i="2" l="1"/>
  <c r="B25" i="2"/>
  <c r="G25" i="2" s="1"/>
  <c r="E24" i="2"/>
  <c r="D24" i="2"/>
  <c r="F24" i="2"/>
  <c r="F25" i="2" l="1"/>
  <c r="D25" i="2"/>
  <c r="B26" i="2"/>
  <c r="G26" i="2" s="1"/>
  <c r="C25" i="2"/>
  <c r="E25" i="2"/>
  <c r="D26" i="2" l="1"/>
  <c r="B27" i="2"/>
  <c r="G27" i="2" s="1"/>
  <c r="C26" i="2"/>
  <c r="E26" i="2"/>
  <c r="F26" i="2"/>
  <c r="F27" i="2" l="1"/>
  <c r="E27" i="2"/>
  <c r="C27" i="2"/>
  <c r="B28" i="2"/>
  <c r="D27" i="2"/>
  <c r="B29" i="2" l="1"/>
  <c r="G29" i="2" s="1"/>
  <c r="C28" i="2"/>
  <c r="D28" i="2"/>
  <c r="F28" i="2"/>
  <c r="E28" i="2"/>
  <c r="D29" i="2" l="1"/>
  <c r="C29" i="2"/>
  <c r="E29" i="2"/>
  <c r="F29" i="2"/>
  <c r="B30" i="2"/>
  <c r="G30" i="2" s="1"/>
  <c r="D30" i="2" l="1"/>
  <c r="E30" i="2"/>
  <c r="F30" i="2"/>
  <c r="B31" i="2"/>
  <c r="G31" i="2" s="1"/>
  <c r="C30" i="2"/>
  <c r="C31" i="2" l="1"/>
  <c r="D31" i="2"/>
  <c r="B32" i="2"/>
  <c r="E31" i="2"/>
  <c r="F31" i="2"/>
  <c r="G32" i="2" l="1"/>
  <c r="B33" i="2"/>
  <c r="C32" i="2"/>
  <c r="E32" i="2"/>
  <c r="D32" i="2"/>
  <c r="F32" i="2"/>
  <c r="F33" i="2" l="1"/>
  <c r="E33" i="2"/>
  <c r="G33" i="2"/>
  <c r="C33" i="2"/>
  <c r="D33" i="2"/>
  <c r="B34" i="2"/>
  <c r="G34" i="2" s="1"/>
  <c r="E34" i="2" l="1"/>
  <c r="F34" i="2"/>
  <c r="B35" i="2"/>
  <c r="G35" i="2" s="1"/>
  <c r="D34" i="2"/>
  <c r="C34" i="2"/>
  <c r="D35" i="2" l="1"/>
  <c r="C35" i="2"/>
  <c r="E35" i="2"/>
  <c r="B36" i="2"/>
  <c r="G36" i="2" s="1"/>
  <c r="F35" i="2"/>
  <c r="E36" i="2" l="1"/>
  <c r="B37" i="2"/>
  <c r="G37" i="2" s="1"/>
  <c r="D36" i="2"/>
  <c r="F36" i="2"/>
  <c r="C36" i="2"/>
  <c r="F37" i="2" l="1"/>
  <c r="B38" i="2"/>
  <c r="G38" i="2" s="1"/>
  <c r="D37" i="2"/>
  <c r="E37" i="2"/>
  <c r="C37" i="2"/>
  <c r="E38" i="2" l="1"/>
  <c r="D38" i="2"/>
  <c r="B39" i="2"/>
  <c r="G39" i="2" s="1"/>
  <c r="F38" i="2"/>
  <c r="C38" i="2"/>
  <c r="B40" i="2" l="1"/>
  <c r="E39" i="2"/>
  <c r="C39" i="2"/>
  <c r="F39" i="2"/>
  <c r="D39" i="2"/>
  <c r="G40" i="2" l="1"/>
  <c r="B41" i="2"/>
  <c r="D40" i="2"/>
  <c r="F40" i="2"/>
  <c r="E40" i="2"/>
  <c r="C40" i="2"/>
  <c r="B42" i="2" l="1"/>
  <c r="D41" i="2"/>
  <c r="F41" i="2"/>
  <c r="G41" i="2"/>
  <c r="E41" i="2"/>
  <c r="C41" i="2"/>
  <c r="E42" i="2" l="1"/>
  <c r="B43" i="2"/>
  <c r="C42" i="2"/>
  <c r="F42" i="2"/>
  <c r="G42" i="2"/>
  <c r="D42" i="2"/>
  <c r="E43" i="2" l="1"/>
  <c r="F43" i="2"/>
  <c r="G43" i="2"/>
  <c r="D43" i="2"/>
  <c r="B44" i="2"/>
  <c r="C43" i="2"/>
  <c r="D44" i="2" l="1"/>
  <c r="B45" i="2"/>
  <c r="G44" i="2"/>
  <c r="C44" i="2"/>
  <c r="F44" i="2"/>
  <c r="E44" i="2"/>
  <c r="B46" i="2" l="1"/>
  <c r="D45" i="2"/>
  <c r="F45" i="2"/>
  <c r="C45" i="2"/>
  <c r="G45" i="2"/>
  <c r="E45" i="2"/>
  <c r="B47" i="2" l="1"/>
  <c r="C46" i="2"/>
  <c r="G46" i="2"/>
  <c r="E46" i="2"/>
  <c r="D46" i="2"/>
  <c r="F46" i="2"/>
  <c r="B48" i="2" l="1"/>
  <c r="F47" i="2"/>
  <c r="E47" i="2"/>
  <c r="C47" i="2"/>
  <c r="G47" i="2"/>
  <c r="D47" i="2"/>
  <c r="B49" i="2" l="1"/>
  <c r="E48" i="2"/>
  <c r="C48" i="2"/>
  <c r="F48" i="2"/>
  <c r="G48" i="2"/>
  <c r="D48" i="2"/>
  <c r="B50" i="2" l="1"/>
  <c r="D49" i="2"/>
  <c r="F49" i="2"/>
  <c r="C49" i="2"/>
  <c r="E49" i="2"/>
  <c r="G49" i="2"/>
  <c r="B51" i="2" l="1"/>
  <c r="C50" i="2"/>
  <c r="G50" i="2"/>
  <c r="F50" i="2"/>
  <c r="D50" i="2"/>
  <c r="E50" i="2"/>
  <c r="B52" i="2" l="1"/>
  <c r="F51" i="2"/>
  <c r="D51" i="2"/>
  <c r="C51" i="2"/>
  <c r="G51" i="2"/>
  <c r="E51" i="2"/>
  <c r="B53" i="2" l="1"/>
  <c r="E52" i="2"/>
  <c r="F52" i="2"/>
  <c r="G52" i="2"/>
  <c r="D52" i="2"/>
  <c r="C52" i="2"/>
  <c r="B54" i="2" l="1"/>
  <c r="D53" i="2"/>
  <c r="G53" i="2"/>
  <c r="E53" i="2"/>
  <c r="F53" i="2"/>
  <c r="C53" i="2"/>
  <c r="B55" i="2" l="1"/>
  <c r="C54" i="2"/>
  <c r="G54" i="2"/>
  <c r="D54" i="2"/>
  <c r="E54" i="2"/>
  <c r="F54" i="2"/>
  <c r="B56" i="2" l="1"/>
  <c r="F55" i="2"/>
  <c r="G55" i="2"/>
  <c r="E55" i="2"/>
  <c r="C55" i="2"/>
  <c r="D55" i="2"/>
  <c r="B57" i="2" l="1"/>
  <c r="E6" i="2" s="1"/>
  <c r="E56" i="2"/>
  <c r="C56" i="2"/>
  <c r="F56" i="2"/>
  <c r="G56" i="2"/>
  <c r="D56" i="2"/>
  <c r="D57" i="2" l="1"/>
  <c r="E57" i="2"/>
  <c r="F57" i="2"/>
  <c r="G6" i="2" s="1"/>
  <c r="C6" i="2" s="1"/>
  <c r="C57" i="2"/>
  <c r="G57" i="2"/>
</calcChain>
</file>

<file path=xl/sharedStrings.xml><?xml version="1.0" encoding="utf-8"?>
<sst xmlns="http://schemas.openxmlformats.org/spreadsheetml/2006/main" count="1294" uniqueCount="607">
  <si>
    <t>Anschluss</t>
  </si>
  <si>
    <t>Nummer für TC</t>
  </si>
  <si>
    <t>Gleisabschnitt</t>
  </si>
  <si>
    <t>RM</t>
  </si>
  <si>
    <t>Rückmelderbelegung : Zuordnung der Anschlüsse zu den Gleisabschnitten der Anlage  und Blöcken bzw. Weichen in TC</t>
  </si>
  <si>
    <t>LDT HSI-88 - linker Bus</t>
  </si>
  <si>
    <t>SBHF 3 Gleis 1</t>
  </si>
  <si>
    <t>SBHF 3 Gleis 2</t>
  </si>
  <si>
    <t>SBHF 3 Gleis 3</t>
  </si>
  <si>
    <t>SBHF 3 Gleis 4</t>
  </si>
  <si>
    <t>SBHF 3 Gleis 5</t>
  </si>
  <si>
    <t>SBHF 3 Gleis 6</t>
  </si>
  <si>
    <t>SBHF 3 Gleis 7</t>
  </si>
  <si>
    <t>SBHF 3 Gleis 8</t>
  </si>
  <si>
    <t>SBHF 3 Gleis 9</t>
  </si>
  <si>
    <t>SBHF 3 Gleis 10 Durchfahrtsgleis</t>
  </si>
  <si>
    <t xml:space="preserve">SBHF 2 Gleis 1 </t>
  </si>
  <si>
    <t xml:space="preserve">SBHF 2 Gleis 2 </t>
  </si>
  <si>
    <t xml:space="preserve">SBHF 2 Gleis 3 </t>
  </si>
  <si>
    <t>SBHF 2 Gleis 5 Messtrecke</t>
  </si>
  <si>
    <t>SBHF 2 Gleis 4</t>
  </si>
  <si>
    <t>SBHF 2 Gleis 5 Durchfahrtsgleis</t>
  </si>
  <si>
    <t>SBHF 2 Gleis 6</t>
  </si>
  <si>
    <t>SBHF 2 Gleis 7</t>
  </si>
  <si>
    <t>SBHF 2 Gleis 8</t>
  </si>
  <si>
    <t xml:space="preserve">SBHF 2 Gleis 1 Sicherheitsmelder </t>
  </si>
  <si>
    <t xml:space="preserve">SBHF 2 Gleis 2 Sicherheitsmelder </t>
  </si>
  <si>
    <t xml:space="preserve">SBHF 2 Gleis 3 Sicherheitsmelder </t>
  </si>
  <si>
    <t xml:space="preserve">SBHF 2 Gleis 4 Sicherheitsmelder </t>
  </si>
  <si>
    <t>nicht belegt - Messtrecke</t>
  </si>
  <si>
    <t xml:space="preserve">SBHF 2 Gleis 6 Sicherheitsmelder </t>
  </si>
  <si>
    <t xml:space="preserve">SBHF 2 Gleis 7 Sicherheitsmelder </t>
  </si>
  <si>
    <t xml:space="preserve">SBHF 2 Gleis 8 Sicherheitsmelder </t>
  </si>
  <si>
    <t>Weichen SBF2 zu SBF3</t>
  </si>
  <si>
    <t>Weichen SBF1 zu SBF2</t>
  </si>
  <si>
    <t>SBF 1  Gleis 6 SIM</t>
  </si>
  <si>
    <t>SBF 1  Gleis 5 SIM</t>
  </si>
  <si>
    <t>SBF 1  Gleis 4 SIM</t>
  </si>
  <si>
    <t>SBF 1  Gleis 3 SIM</t>
  </si>
  <si>
    <t>SBF 1  Gleis 2 SIM</t>
  </si>
  <si>
    <t>SBF 1  Gleis 1 SIM</t>
  </si>
  <si>
    <t>SBF1 Gleis 1</t>
  </si>
  <si>
    <t>SBF1 Gleis 2</t>
  </si>
  <si>
    <t>SBF1 Gleis 3</t>
  </si>
  <si>
    <t>SBF1 Gleis 4</t>
  </si>
  <si>
    <t>SBF1 Gleis 5 Durchfahrt</t>
  </si>
  <si>
    <t>SBF1 Gleis 6</t>
  </si>
  <si>
    <t>Weichenfeld  EINFAHRT SBF 1</t>
  </si>
  <si>
    <t>Weichenfeld  AUSFAHRT SBF 3</t>
  </si>
  <si>
    <t>Bereich</t>
  </si>
  <si>
    <t>Belegung der Decoder und Weichen</t>
  </si>
  <si>
    <t>DEKODERBELEGUNG CV 1</t>
  </si>
  <si>
    <t>Stk geschätzt</t>
  </si>
  <si>
    <t>von</t>
  </si>
  <si>
    <t>bis</t>
  </si>
  <si>
    <t>LOKDECODER</t>
  </si>
  <si>
    <t>Waggos Beleuchtung</t>
  </si>
  <si>
    <t>WEICHEN 4-fach</t>
  </si>
  <si>
    <t>Entkuppler</t>
  </si>
  <si>
    <t>SIGNALE</t>
  </si>
  <si>
    <t>Drehscheibe</t>
  </si>
  <si>
    <t>Funktionen</t>
  </si>
  <si>
    <t>Beleuchtung</t>
  </si>
  <si>
    <t>4-fach Weichendekoder</t>
  </si>
  <si>
    <t>Weichenservos Nr</t>
  </si>
  <si>
    <t>Einfahrt, Ausfahrt SBF</t>
  </si>
  <si>
    <t>Einfahrt SBF 1</t>
  </si>
  <si>
    <t>Ausfahrt SBF 1</t>
  </si>
  <si>
    <t>Einfahrt SBF 2</t>
  </si>
  <si>
    <t>Ausfahrt SBF 2</t>
  </si>
  <si>
    <t>SBF2 zu SBF 3</t>
  </si>
  <si>
    <t>Einfahrt SBF 3</t>
  </si>
  <si>
    <t>Ausfahrt SBF 3</t>
  </si>
  <si>
    <t>Rampe Mitte Abfahrt</t>
  </si>
  <si>
    <t>Rampe Mitte Auffahrt</t>
  </si>
  <si>
    <t>Rampe Oben Abfahrt</t>
  </si>
  <si>
    <t>Rampe Oben Auffahrt</t>
  </si>
  <si>
    <t>Rampe unten Abfahrt</t>
  </si>
  <si>
    <t>Rampe unten Auffahrt</t>
  </si>
  <si>
    <t>Gleisabschnitts-länge lt. WINTRACK</t>
  </si>
  <si>
    <t>Einfahrt</t>
  </si>
  <si>
    <t>Ausfahrt</t>
  </si>
  <si>
    <t>Länge in mm</t>
  </si>
  <si>
    <t xml:space="preserve">Abzüge in mm für </t>
  </si>
  <si>
    <t>Max Zugslänge</t>
  </si>
  <si>
    <t>Bremsmarkierung</t>
  </si>
  <si>
    <t>Distanz</t>
  </si>
  <si>
    <t>Rampe</t>
  </si>
  <si>
    <t>Haltepunkt</t>
  </si>
  <si>
    <t>Kriech-geschw.</t>
  </si>
  <si>
    <t>Aktuelle TC-Datei</t>
  </si>
  <si>
    <t>45 C-14</t>
  </si>
  <si>
    <t>Menü</t>
  </si>
  <si>
    <t>Einstellungen</t>
  </si>
  <si>
    <t>Kommentare, Fragen</t>
  </si>
  <si>
    <t>Block</t>
  </si>
  <si>
    <t xml:space="preserve">Zugsverfolgung </t>
  </si>
  <si>
    <t>Blöcke per Zugsverfolgung freigeben</t>
  </si>
  <si>
    <t>Blöcke per Belegtmelder freigeben</t>
  </si>
  <si>
    <t>Zugsfahrten</t>
  </si>
  <si>
    <t>Auto-Train-Regeln</t>
  </si>
  <si>
    <t>Auto-Train</t>
  </si>
  <si>
    <t>Belegte Abschnitte einschliessen</t>
  </si>
  <si>
    <t>Reservierte Abschnitte einschliessen</t>
  </si>
  <si>
    <t>Gesperrte Blöcke einschliessen</t>
  </si>
  <si>
    <t>hab keine</t>
  </si>
  <si>
    <t>Eingeshränkte Abschnitte einschliessen</t>
  </si>
  <si>
    <t>Start</t>
  </si>
  <si>
    <t>Nur in Startblöcken losfahren</t>
  </si>
  <si>
    <t>Zugfahrt ausführen, auch wenn Zug nicht gleich losfahren kann</t>
  </si>
  <si>
    <t>Startverzögerung</t>
  </si>
  <si>
    <t>Ältesten Zug starten</t>
  </si>
  <si>
    <t>Züge dürfen nur in aktueller Fahrtrichtung starten</t>
  </si>
  <si>
    <t>Züge dürfen nur vorwärts starten</t>
  </si>
  <si>
    <t>Züge dürfen nur rückwärts starten</t>
  </si>
  <si>
    <t>Reservierung von Blöcken und Weichenstrassen</t>
  </si>
  <si>
    <t>Belegte Blöcke und Weichenstrassen</t>
  </si>
  <si>
    <t>Einfahrt in belegte Blöcke</t>
  </si>
  <si>
    <t>erst im Rangierbetrieb notwendig?</t>
  </si>
  <si>
    <t>Einfahrt in belegte Weichenstrassen</t>
  </si>
  <si>
    <t>Resevierung belegter Blöcke zulassen</t>
  </si>
  <si>
    <t>Resevierung belegter Weichenstrassen zulassen</t>
  </si>
  <si>
    <t>Wähle Weichenstrassen mit wenigsten Weichen</t>
  </si>
  <si>
    <t>Vorschau</t>
  </si>
  <si>
    <t>Intelligente Vorschau</t>
  </si>
  <si>
    <t>Freigabe von Blöcken und Weichenstrassen</t>
  </si>
  <si>
    <t>Zeitpunkt der Freigabe</t>
  </si>
  <si>
    <t>An der Haltemarkierung nächster Block</t>
  </si>
  <si>
    <t>Intelligent</t>
  </si>
  <si>
    <t>Durch Belegtmelder</t>
  </si>
  <si>
    <t>Zielblock freigeben</t>
  </si>
  <si>
    <t>Zuvor aktive Weichenstrasse geschaltet lassen</t>
  </si>
  <si>
    <t>Keine Zwangsfreigabe von Blöcken und Weichenstrassen</t>
  </si>
  <si>
    <t>Längensteuerung</t>
  </si>
  <si>
    <t>Züge müssen in Zielblock passen</t>
  </si>
  <si>
    <t>Kein Halt in zu kurzen Blöcken</t>
  </si>
  <si>
    <t>Keine Freigabe unter überlangen Zügen</t>
  </si>
  <si>
    <t>Zugverband</t>
  </si>
  <si>
    <t>Einfahrt in reservierte Zielblöcke zum Ankoppeln erlaubt</t>
  </si>
  <si>
    <t>Start ohne Lok</t>
  </si>
  <si>
    <t>Sicherheit</t>
  </si>
  <si>
    <t>Watchdog</t>
  </si>
  <si>
    <t>Schutz gegen Falschfahrt</t>
  </si>
  <si>
    <t>Sonstige</t>
  </si>
  <si>
    <t>kritische Abschnitte gemeinsam benutzen</t>
  </si>
  <si>
    <t>Halt vorsehen</t>
  </si>
  <si>
    <t>Sonst fahren andere Loks in beleten Abschnitten los...</t>
  </si>
  <si>
    <t>ist notwendig, wenn mehrere Zugsfahrte gleichzeitig gestartet werden, aber "abgearbeitet" werden müssen</t>
  </si>
  <si>
    <t>1 sec</t>
  </si>
  <si>
    <t>Verhindert "Retourfahrten"</t>
  </si>
  <si>
    <t>lieber nicht, besser ist, die Zeitverzögerung abzuwarten</t>
  </si>
  <si>
    <t>besser nicht. Wenn Züge in Abstellgleisen stehen, beginnt sonst eine lange Warteschleife</t>
  </si>
  <si>
    <t>dringend zu empfehlen, Weichenstrassen werden ja wieder frei.</t>
  </si>
  <si>
    <t>Ältesten Block oder Weichenstrasse wählen</t>
  </si>
  <si>
    <t>eingeschaltet</t>
  </si>
  <si>
    <t>steht ein Zug im SBHF und wird nicht gefahren, heisst es endlos warten bis zur Freigabe. Bei "1" wird wohl die Zugsfolge dichter, bei einem Nadelöhr ist jedoch aus.
Es können mehrere alternative Strecken, z.B. Gleise in einem Bahnhof, angegeben werden.</t>
  </si>
  <si>
    <t>sonst wird ein Weg erst gefunden, wenn die aktuelle Zugsfahrt bendet ist und alle reservierten Blöcke freigegeben werden</t>
  </si>
  <si>
    <t>Kürzesten Zielblock suchen</t>
  </si>
  <si>
    <t>Reservierung je 1 Block im Voraus</t>
  </si>
  <si>
    <t>Rampe-Hauptstrecke-Aussenkehre 1</t>
  </si>
  <si>
    <t>Nicht belegbar</t>
  </si>
  <si>
    <t>Einfahrt HBHF 1</t>
  </si>
  <si>
    <t>Einfahrt HBHF 2</t>
  </si>
  <si>
    <t>Einfahrt HBHF 3</t>
  </si>
  <si>
    <t>LDT HSI-88 - mittlerer Bus</t>
  </si>
  <si>
    <t>Weichen Abfahrt Rampe SB</t>
  </si>
  <si>
    <t>Weiche Auffahrt Rampe SB</t>
  </si>
  <si>
    <t>SIM Abfahrt Rampe SB</t>
  </si>
  <si>
    <t>SIM Zufahrt HBHF</t>
  </si>
  <si>
    <t>HAM Hauptstrecke</t>
  </si>
  <si>
    <t>HAM Auffahrt von SBHF</t>
  </si>
  <si>
    <t>Zufahrt HBHF links</t>
  </si>
  <si>
    <t>Zufahrt HBHF rechts</t>
  </si>
  <si>
    <t>Zufahrt HBHF Weichen links</t>
  </si>
  <si>
    <t>Zufahrt HBHF Weichen rechts</t>
  </si>
  <si>
    <t>SIM HBHF Ebene 3</t>
  </si>
  <si>
    <t>SIM HBHF Gleis 5</t>
  </si>
  <si>
    <t>SIM HBHF Gleis 6</t>
  </si>
  <si>
    <t>HAM HBHF Zufahrt Gleis 5</t>
  </si>
  <si>
    <t>SIM HBHF Gleis 7</t>
  </si>
  <si>
    <t>SIM HBHF Gleis 8</t>
  </si>
  <si>
    <t>DKW HBHF Zufahrt Ebene 5</t>
  </si>
  <si>
    <t>DKW HBHF Zufahrt Ebene 4</t>
  </si>
  <si>
    <t>EKW HBHF Zufahrt Ebene 2</t>
  </si>
  <si>
    <t>SIM HBHF Gleis 4</t>
  </si>
  <si>
    <t>SIM HBHF Gleis 1</t>
  </si>
  <si>
    <t>WL HBHF Zufahrt Ebene 6</t>
  </si>
  <si>
    <t>Haltemarkierung im HAM</t>
  </si>
  <si>
    <t>HAM HBHF Zufahrt Gleis 4</t>
  </si>
  <si>
    <t>HAM HBHF Zufahrt Gleis 1</t>
  </si>
  <si>
    <t>HAM HBHF Zufahrt Gleis 2</t>
  </si>
  <si>
    <t>HBHF Gleis 1</t>
  </si>
  <si>
    <t>HBHF Gleis 2</t>
  </si>
  <si>
    <t>HBHF Gleis 3</t>
  </si>
  <si>
    <t>HBHF Gleis 4</t>
  </si>
  <si>
    <t>HBHF Gleis 5</t>
  </si>
  <si>
    <t>HBHF Gleis 6</t>
  </si>
  <si>
    <t>HBHF Gleis 7</t>
  </si>
  <si>
    <t>HBHF Gleis 8</t>
  </si>
  <si>
    <t>Ausfahrt HBHF 1</t>
  </si>
  <si>
    <t>Ausfahrt HBHF 2</t>
  </si>
  <si>
    <t>Ausfahrt HBHF 3</t>
  </si>
  <si>
    <t>Ausfahrt HBHF 4</t>
  </si>
  <si>
    <t>Ausfahrt HBHF 5</t>
  </si>
  <si>
    <t>HAM HBHF Gleis 1</t>
  </si>
  <si>
    <t>Weichenfeld HBHF Gl 1 / 1a</t>
  </si>
  <si>
    <t>SIM Gleis 1a</t>
  </si>
  <si>
    <t>HBHF Gleis 1a</t>
  </si>
  <si>
    <t>HAM HBHF Gleis 2</t>
  </si>
  <si>
    <t>Kreuzung Gleis 1a / 2a</t>
  </si>
  <si>
    <t>Weiche Gleis 2 / Kreuzung</t>
  </si>
  <si>
    <t>Ausfahrt HBHF, Rangierbereich,Kehre 2</t>
  </si>
  <si>
    <t>Kehre und Kehrschleife rechts</t>
  </si>
  <si>
    <t>Weiche HBH Kreuzung Gl 2a</t>
  </si>
  <si>
    <t>SIM Gleis 2a</t>
  </si>
  <si>
    <t>HBHF Gleis 2a</t>
  </si>
  <si>
    <t>HAM HBHF Gleis 1a</t>
  </si>
  <si>
    <t>HAM HBHF Gleis 2a</t>
  </si>
  <si>
    <t>HAM HBHF Gleis 3</t>
  </si>
  <si>
    <t>HBHF Ausfahrt Weichen Gl 3-5</t>
  </si>
  <si>
    <t>SIM HBHF Gleis 2</t>
  </si>
  <si>
    <t>SIM HBHF Gleis 3</t>
  </si>
  <si>
    <t>DKW HBHF Ausfahrt Ebene 4 Gl2/Gl3</t>
  </si>
  <si>
    <t>DKW HBHF Ausfahrt Ebene 5 Gl3/Gl4</t>
  </si>
  <si>
    <t>HAM HBHF Ausfahrt Gleis 4</t>
  </si>
  <si>
    <t>DKW HBHF Ausfahrt Ebene 5 Gl4/Gl5</t>
  </si>
  <si>
    <t>HBHF Ausfahrt Weichen Gl 2-8</t>
  </si>
  <si>
    <t>HAM HBHF Ausfahrt Gleis 5</t>
  </si>
  <si>
    <t>HAM HBHF Ausfahrt Gleis 6</t>
  </si>
  <si>
    <t>HAM HBHF Ausfahrt Gleis 7</t>
  </si>
  <si>
    <t>HAM HBHF Ausfahrt Gleis 8</t>
  </si>
  <si>
    <t xml:space="preserve">SIM HBHF Ausfahrt Zufahrtsgleis </t>
  </si>
  <si>
    <t>Weichenfeld HBHF Ausfahrt / GBHF</t>
  </si>
  <si>
    <t>CV 1</t>
  </si>
  <si>
    <t>CV 9</t>
  </si>
  <si>
    <t>CV1 mit High bit</t>
  </si>
  <si>
    <t>CV1 mit null nicht möglich</t>
  </si>
  <si>
    <t>Festlegung Servo-Enstellungen</t>
  </si>
  <si>
    <t>CV 34</t>
  </si>
  <si>
    <t>CV 36</t>
  </si>
  <si>
    <t>CV 38</t>
  </si>
  <si>
    <t>CV 40</t>
  </si>
  <si>
    <t>CV 42</t>
  </si>
  <si>
    <t>CV 44</t>
  </si>
  <si>
    <t>CV 48</t>
  </si>
  <si>
    <t>CV 46</t>
  </si>
  <si>
    <t>CV34 bis CV 48 mit Angabe der ZUNGENLAGEN li / re bzw vo / hi (DKW, EKW!)</t>
  </si>
  <si>
    <t>hi</t>
  </si>
  <si>
    <t>vo</t>
  </si>
  <si>
    <t>x</t>
  </si>
  <si>
    <t>Einbindung Kehrschleife Hochstrecke</t>
  </si>
  <si>
    <t xml:space="preserve">Weiche HBHF Ausfahrt /Kehre aussen </t>
  </si>
  <si>
    <t>SIM Kehre aussen hinten</t>
  </si>
  <si>
    <t>Kehrschleife aussen hinten</t>
  </si>
  <si>
    <t>HAM Kehrschleife aussen hinten</t>
  </si>
  <si>
    <t>SIM Rangierbereich zu Hauptstrecke</t>
  </si>
  <si>
    <t>Kehre rechts Auffahrt auf Hochstrecke</t>
  </si>
  <si>
    <t>Rampe Abfahrt rechts zu HBHF</t>
  </si>
  <si>
    <t xml:space="preserve">HAM Rampe Abfahrt vor Kehrschleif </t>
  </si>
  <si>
    <t>HAM Kehrschleife Rangierbereich</t>
  </si>
  <si>
    <t>HAM Kehrschleife vorne Hauptstrecke</t>
  </si>
  <si>
    <t>Rampe Abfahrt rechts aussen</t>
  </si>
  <si>
    <t>Brücke Hochstrecke aussen</t>
  </si>
  <si>
    <t>Brücke Hochstrecke innen</t>
  </si>
  <si>
    <t>Weiche Einbindung Hochstrecke</t>
  </si>
  <si>
    <t>Abzweigung Kopfbahnhof</t>
  </si>
  <si>
    <t>Hochstrecke rechts aussen</t>
  </si>
  <si>
    <t>Hochstrecke rechts innen</t>
  </si>
  <si>
    <t>HAM Hochstrecke vor Weiche Kehre hinten</t>
  </si>
  <si>
    <t>Hochstrecke mitte aussen</t>
  </si>
  <si>
    <t>Hochstrecke mitte innen</t>
  </si>
  <si>
    <t>Hochstrecke links aussen</t>
  </si>
  <si>
    <t>Hochstrecke links innen</t>
  </si>
  <si>
    <t>HAM Hochstrecke aussen vor Kopfbhf</t>
  </si>
  <si>
    <t>Weiche Hochstrecke Kopfbhf aussen</t>
  </si>
  <si>
    <t>SIM Kehrschleife vorne</t>
  </si>
  <si>
    <t>HAM Kopfbahnhof Gleis 1</t>
  </si>
  <si>
    <t>HAM Kopfbahnhof Gleis 2</t>
  </si>
  <si>
    <t>Kopfbahnhof Gleis 1</t>
  </si>
  <si>
    <t>Kopfbahnhof Gleis 2</t>
  </si>
  <si>
    <t>SIM Kopfbahnhof Gleis 1</t>
  </si>
  <si>
    <t>SIM Kopfbahnhof Gleis 2</t>
  </si>
  <si>
    <t>Weiche Kopfbahnhof Gl 1 Gl 2</t>
  </si>
  <si>
    <t>Weiche Kopfbhf Personen / Güterbereich</t>
  </si>
  <si>
    <t>Kopfbhf Güter Umsetzgleis</t>
  </si>
  <si>
    <t>Kopfbhf weiche Umsetzgleis</t>
  </si>
  <si>
    <t>Kopfbahnhof Gütergleis 3</t>
  </si>
  <si>
    <t>Kopfbahnhof Gütergleis 4</t>
  </si>
  <si>
    <t>Kopfbahnhof Weiche Gütergleise</t>
  </si>
  <si>
    <t>HAM Hochstrecke vor Kopfbhf</t>
  </si>
  <si>
    <t>EKW Hochstrecke Kopfbhf innen</t>
  </si>
  <si>
    <t>HAM Auszugsgleis Rangierbereich</t>
  </si>
  <si>
    <t>Kehrschleife vorne links</t>
  </si>
  <si>
    <t>Auszugsgleis Rangierbereich</t>
  </si>
  <si>
    <t>HAM Kehrschleife vorne links</t>
  </si>
  <si>
    <t>Weiche Kehrschleife vorne mitte</t>
  </si>
  <si>
    <t>Kehrschleife vorne rechts aussen</t>
  </si>
  <si>
    <t>Kehrschleife vorne rechts innen</t>
  </si>
  <si>
    <t>Kopfbahnhof Personen / Güter</t>
  </si>
  <si>
    <t>Kopfbhf Güter und Entkuppler</t>
  </si>
  <si>
    <t>Bremsmarkierung
alle Werte in CM</t>
  </si>
  <si>
    <t xml:space="preserve">Länge </t>
  </si>
  <si>
    <t>BLOCKLÄNGE</t>
  </si>
  <si>
    <t>Länge HAM 1</t>
  </si>
  <si>
    <t>Haltemarkierung im HAM 1</t>
  </si>
  <si>
    <t>Länge HAM 2</t>
  </si>
  <si>
    <t>Haltemarkierung im HAM 2</t>
  </si>
  <si>
    <t>Genereller Abstand Haltepunkt vor Blockende</t>
  </si>
  <si>
    <t>Belegtabschnitt HAM links</t>
  </si>
  <si>
    <t>Belegtabschnitt HAM re</t>
  </si>
  <si>
    <t>HAM HBHF Zufahrt Gleis 3</t>
  </si>
  <si>
    <t>Kehre Rampe / Hochstr aussen</t>
  </si>
  <si>
    <t>Kehre Rampe / Hochstr innn</t>
  </si>
  <si>
    <t>Datum</t>
  </si>
  <si>
    <t>TC-Datei</t>
  </si>
  <si>
    <t>54-B17</t>
  </si>
  <si>
    <t>Zug</t>
  </si>
  <si>
    <t>Weiche</t>
  </si>
  <si>
    <t>Fehler</t>
  </si>
  <si>
    <t>Ursache</t>
  </si>
  <si>
    <t>Behebung</t>
  </si>
  <si>
    <t>08 ÖBB 1020</t>
  </si>
  <si>
    <t>298 Kehre aussen hinten</t>
  </si>
  <si>
    <t>Zugfalschfahrt</t>
  </si>
  <si>
    <t>Servo hängt</t>
  </si>
  <si>
    <t>Servo angestossen</t>
  </si>
  <si>
    <t>26 ICE 3</t>
  </si>
  <si>
    <t>Hochstrecke links inen</t>
  </si>
  <si>
    <t>Zugfahrt gestoppt</t>
  </si>
  <si>
    <t>Bremsrampe um 2 cm kürzen</t>
  </si>
  <si>
    <t>22 Herkules 2</t>
  </si>
  <si>
    <t>Kehre links innen</t>
  </si>
  <si>
    <t>Block voraus belegt, 1 cm zu weit gefahren</t>
  </si>
  <si>
    <t>??</t>
  </si>
  <si>
    <t>Zugfahrt beu gestartet</t>
  </si>
  <si>
    <t>Zug länger als Bahnsteig</t>
  </si>
  <si>
    <t>Weichenfeld hinter Zug blockert</t>
  </si>
  <si>
    <t>15 BR 03</t>
  </si>
  <si>
    <t>Zug ragt in hinteres Weichenfeld</t>
  </si>
  <si>
    <t>Stoppt mitten in Gleis 1, von rechts kommend</t>
  </si>
  <si>
    <t>Nachfolgezug fährt auf</t>
  </si>
  <si>
    <t>Einfahrt HBHF 4</t>
  </si>
  <si>
    <t>leer</t>
  </si>
  <si>
    <t>SIM Zufahrt Güterbereich</t>
  </si>
  <si>
    <t>Servo 273 getauscht 11.01.14</t>
  </si>
  <si>
    <t>Servo 298 getauscht 10.01.14</t>
  </si>
  <si>
    <t>CV1</t>
  </si>
  <si>
    <t xml:space="preserve">Digitale Adresse </t>
  </si>
  <si>
    <t>3 auslassen!</t>
  </si>
  <si>
    <t>WD = Weichendekoder, 
WS = Weichenservo</t>
  </si>
  <si>
    <t>Servos</t>
  </si>
  <si>
    <t>bei Weichenservos enthalten</t>
  </si>
  <si>
    <t>Servo 263 Anpressdruck nach hinten erhöht 20.01.14</t>
  </si>
  <si>
    <t>SIGNALDECODER</t>
  </si>
  <si>
    <t>QDECODER Nr</t>
  </si>
  <si>
    <t xml:space="preserve">Ausgang </t>
  </si>
  <si>
    <t>Farbe</t>
  </si>
  <si>
    <t>MSB</t>
  </si>
  <si>
    <t>Wert</t>
  </si>
  <si>
    <t>LSB</t>
  </si>
  <si>
    <t>Adresse</t>
  </si>
  <si>
    <t>Mode</t>
  </si>
  <si>
    <t>Signal</t>
  </si>
  <si>
    <t>Standort</t>
  </si>
  <si>
    <t>Begriff</t>
  </si>
  <si>
    <t>schalten mit</t>
  </si>
  <si>
    <t>A0</t>
  </si>
  <si>
    <t>A1</t>
  </si>
  <si>
    <t>A2</t>
  </si>
  <si>
    <t>A3</t>
  </si>
  <si>
    <t>A4</t>
  </si>
  <si>
    <t>A5</t>
  </si>
  <si>
    <t>A6</t>
  </si>
  <si>
    <t>A7</t>
  </si>
  <si>
    <t>A8</t>
  </si>
  <si>
    <t>A9</t>
  </si>
  <si>
    <t>A10</t>
  </si>
  <si>
    <t>A11</t>
  </si>
  <si>
    <t>A12</t>
  </si>
  <si>
    <t>A13</t>
  </si>
  <si>
    <t>A14</t>
  </si>
  <si>
    <t>A15</t>
  </si>
  <si>
    <t>rot</t>
  </si>
  <si>
    <t>gelb</t>
  </si>
  <si>
    <t>frei</t>
  </si>
  <si>
    <t>Niedrigerwertige Bit</t>
  </si>
  <si>
    <t>Höherwertige Bit</t>
  </si>
  <si>
    <t>CV1 ist erste Zubehöradresse zur identifikation des Decoders</t>
  </si>
  <si>
    <t>Signalbelegung der CV1</t>
  </si>
  <si>
    <t xml:space="preserve">Signalanzahl </t>
  </si>
  <si>
    <t>CV1 von</t>
  </si>
  <si>
    <t>bei 5 dreibegriffigen Signalen je Decoder</t>
  </si>
  <si>
    <t>CV 550</t>
  </si>
  <si>
    <t>CV 551</t>
  </si>
  <si>
    <t>CV 552</t>
  </si>
  <si>
    <t>CV 553</t>
  </si>
  <si>
    <t>CV 554</t>
  </si>
  <si>
    <t>CV 555</t>
  </si>
  <si>
    <t>CV 556</t>
  </si>
  <si>
    <t>CV 557</t>
  </si>
  <si>
    <t>CV 558</t>
  </si>
  <si>
    <t>CV 559</t>
  </si>
  <si>
    <t>CV 560</t>
  </si>
  <si>
    <t>CV 561</t>
  </si>
  <si>
    <t>CV 562</t>
  </si>
  <si>
    <t>CV 563</t>
  </si>
  <si>
    <t>CV 564</t>
  </si>
  <si>
    <t>CV 565</t>
  </si>
  <si>
    <t>CV 567</t>
  </si>
  <si>
    <t>CV 568</t>
  </si>
  <si>
    <t>CV 569</t>
  </si>
  <si>
    <t>CV 566</t>
  </si>
  <si>
    <t>CV 570</t>
  </si>
  <si>
    <t>CV 571</t>
  </si>
  <si>
    <t>CV 572</t>
  </si>
  <si>
    <t>CV 573</t>
  </si>
  <si>
    <t>CV 574</t>
  </si>
  <si>
    <t>CV 575</t>
  </si>
  <si>
    <t>CV 576</t>
  </si>
  <si>
    <t>CV 577</t>
  </si>
  <si>
    <t>CV 578</t>
  </si>
  <si>
    <t>CV 579</t>
  </si>
  <si>
    <t>CV 580</t>
  </si>
  <si>
    <t>CV 581</t>
  </si>
  <si>
    <t>CV 582</t>
  </si>
  <si>
    <t>CV 583</t>
  </si>
  <si>
    <t>CV 584</t>
  </si>
  <si>
    <t>CV 485</t>
  </si>
  <si>
    <t>CV 586</t>
  </si>
  <si>
    <t>CV 587</t>
  </si>
  <si>
    <t>CV 588</t>
  </si>
  <si>
    <t>CV 589</t>
  </si>
  <si>
    <t>CV 590</t>
  </si>
  <si>
    <t>CV 591</t>
  </si>
  <si>
    <t>CV 592</t>
  </si>
  <si>
    <t>grün</t>
  </si>
  <si>
    <t>GBHF Gleis 1a</t>
  </si>
  <si>
    <t>GBHF DKW Gkeis 1a / Gleis 1</t>
  </si>
  <si>
    <t>GBHF Gleis 1 Hauptgleis</t>
  </si>
  <si>
    <t>HAM GBHF Gleis 1</t>
  </si>
  <si>
    <t>GBHF DKW Gkeis 1 / Gleis 1b</t>
  </si>
  <si>
    <t>BBW Gleis 1b</t>
  </si>
  <si>
    <t>HAM Gleis 1a Ladebereich</t>
  </si>
  <si>
    <t>HAM Gleis 2a Ladebereich</t>
  </si>
  <si>
    <t>GBHF Gleis 2a</t>
  </si>
  <si>
    <t>GBHF DKW Gkeis 2a / Gleis 2</t>
  </si>
  <si>
    <t>GBHF Gleis 2 Hauptgleis</t>
  </si>
  <si>
    <t>HAM GBHF Gleis 2</t>
  </si>
  <si>
    <t>SIM BBW Gleis 2b</t>
  </si>
  <si>
    <t>SIM BBW Gleis 1b</t>
  </si>
  <si>
    <t>BBW Gleis 2b</t>
  </si>
  <si>
    <t>BBW Gleis 1c</t>
  </si>
  <si>
    <t>BBW Gleis 2c</t>
  </si>
  <si>
    <t>LSD-01</t>
  </si>
  <si>
    <t>Verschubsignal</t>
  </si>
  <si>
    <t>Halt</t>
  </si>
  <si>
    <t>Fahrt</t>
  </si>
  <si>
    <t>5 Signale je Decoder, 2 Zubehöradressen je Signal</t>
  </si>
  <si>
    <t>Kopfbhf - Ausziehgleis</t>
  </si>
  <si>
    <t>Kopfbhf - Ladegleis</t>
  </si>
  <si>
    <t>Kopfbhf - Umfahrungsgleis</t>
  </si>
  <si>
    <t>Reserve</t>
  </si>
  <si>
    <t>3HS 40</t>
  </si>
  <si>
    <t>Kopfbhf Ladegleis 3</t>
  </si>
  <si>
    <t>Ausfahrt Hauptstrecke</t>
  </si>
  <si>
    <t>Kopfbhf Umgehungsgleis 4</t>
  </si>
  <si>
    <t>Kopfbhf Personengleis 2</t>
  </si>
  <si>
    <t xml:space="preserve">Halt </t>
  </si>
  <si>
    <t>Frei</t>
  </si>
  <si>
    <t>Frei mit 40</t>
  </si>
  <si>
    <t>LSD-02</t>
  </si>
  <si>
    <t>Kopfbhf Personengleis 1</t>
  </si>
  <si>
    <t>links plus</t>
  </si>
  <si>
    <t>links minus</t>
  </si>
  <si>
    <t>rechts minus</t>
  </si>
  <si>
    <t>Güterbahnhof Entkuppler Gleis 7a bis 9a</t>
  </si>
  <si>
    <t>o</t>
  </si>
  <si>
    <t>u</t>
  </si>
  <si>
    <t>LDT HSI-88 - rechter Bus</t>
  </si>
  <si>
    <t>HAM Gleis 3a Ladebereich</t>
  </si>
  <si>
    <t>GBHF Gleis 3a</t>
  </si>
  <si>
    <t>GBHF DKW Gkeis 3a / Gleis 3</t>
  </si>
  <si>
    <t>GBHF Gleis 3 Hauptgleis</t>
  </si>
  <si>
    <t>HAM GBHF Gleis 3</t>
  </si>
  <si>
    <t>GBHF DKW Gleis 2 / Gleis 2b</t>
  </si>
  <si>
    <t>GBHF DKW Gleis 3 / Gleis 3b</t>
  </si>
  <si>
    <t>SIM BBW Gleis 3b</t>
  </si>
  <si>
    <t>BBW Gleis 3b</t>
  </si>
  <si>
    <t>BBW Gleis 3c</t>
  </si>
  <si>
    <t>HAM Gleis 4a Ladebereich</t>
  </si>
  <si>
    <t>GBHF Gleis 4a</t>
  </si>
  <si>
    <t>GBHF Gleis 4 Hauptgleis</t>
  </si>
  <si>
    <t>HAM GBHF Gleis 4</t>
  </si>
  <si>
    <t>GBHF DKW+WR Gleis 4 / Gleis 4b+5b</t>
  </si>
  <si>
    <t>WR BBW Gleis 4b / Gleis 3+Gleis4</t>
  </si>
  <si>
    <t>BBW Gleis 4b</t>
  </si>
  <si>
    <t>HAM Gleis 5a Ladebereich</t>
  </si>
  <si>
    <t>GBHF Gleis 5a</t>
  </si>
  <si>
    <t>GBHF WL+DKW Gleis 4a+5a / Gleis 4</t>
  </si>
  <si>
    <t>GBHF DKW Gleis 6a+9a / Gleis 5</t>
  </si>
  <si>
    <t>GBHF Gleis 5 Hauptgleis</t>
  </si>
  <si>
    <t>HAM GBHF Gleis 5</t>
  </si>
  <si>
    <t>GBHF DKW Gleis 5 / Gleis 6b</t>
  </si>
  <si>
    <t>BBW Gleis 5b</t>
  </si>
  <si>
    <t>HAM BBW Gleiss 5b</t>
  </si>
  <si>
    <t>BBW Gleis 6b</t>
  </si>
  <si>
    <t>HAM BBW Gleis 6b</t>
  </si>
  <si>
    <t>DKW+WR Auszugsgleis 10 / Kehrschleife vo re innen</t>
  </si>
  <si>
    <t>SIM Kehrschleife rechts vorne innen</t>
  </si>
  <si>
    <t>GBHF Weichen Gl 6a bis 9a, Entkuppler Gl 5a</t>
  </si>
  <si>
    <t>GBHF Entkuppler Gleis 1a bis 4a</t>
  </si>
  <si>
    <t>Delta H = 12</t>
  </si>
  <si>
    <t>Delta H = 8-10</t>
  </si>
  <si>
    <t>GBHF DKW Gleis 1a, Gleis 2a</t>
  </si>
  <si>
    <t>GBHF DKW Gleis 2a, Gleis 3a</t>
  </si>
  <si>
    <t>GBHF DKW Gleis 4a, Gleis 5</t>
  </si>
  <si>
    <t>GBHF DKW Ausziehgleis li, WR Kehre vor re innen</t>
  </si>
  <si>
    <t xml:space="preserve">GBHF DKW Gl 5, Entkuppler Gl 4+5, WR Kehrschleife vo mitte </t>
  </si>
  <si>
    <t>GBHF Entkuppler Gl 3, DKW Gl4, Gl5</t>
  </si>
  <si>
    <t>GBHF DKW Gleis 3/3b, DKW Gleis 4, WR Gleis 4b</t>
  </si>
  <si>
    <t>GBHF DKW Gl 2/2b, Entk. Gl 2, Gl 2; WR Gl 2b</t>
  </si>
  <si>
    <t>GBHF DKW Gl 1/1b,  DKW Gl2/2b, WR Gl 4b</t>
  </si>
  <si>
    <t>BBW Gleis 5c</t>
  </si>
  <si>
    <t>BBW Gleis 5c HAM</t>
  </si>
  <si>
    <t>Servo 290 nachgestellt 15.01.14, getauscht am 28.11.14</t>
  </si>
  <si>
    <t>30.11.14: Servo 293, 294 nachgestellt;</t>
  </si>
  <si>
    <t>LICHT-DECODER</t>
  </si>
  <si>
    <t>Beleuchtungsschaltkreise</t>
  </si>
  <si>
    <t>bei 16 Schaltkreisen je Decoder</t>
  </si>
  <si>
    <t>LD-01</t>
  </si>
  <si>
    <t>LD</t>
  </si>
  <si>
    <t>LSD</t>
  </si>
  <si>
    <t>start mit</t>
  </si>
  <si>
    <t>Strassenbeleuchtung Kopfbahnhof</t>
  </si>
  <si>
    <t>Beleuchtung-Komponenten</t>
  </si>
  <si>
    <t>Typ</t>
  </si>
  <si>
    <t>LED-Best-Nr</t>
  </si>
  <si>
    <t>Widerstand</t>
  </si>
  <si>
    <t>Lichtfarbe</t>
  </si>
  <si>
    <t>Helligkeit</t>
  </si>
  <si>
    <t>Einsatz</t>
  </si>
  <si>
    <t>Krois</t>
  </si>
  <si>
    <t>3,3 kOhm</t>
  </si>
  <si>
    <t>Polung LED</t>
  </si>
  <si>
    <t>grüne Markierung = MINUS</t>
  </si>
  <si>
    <t>2,7 kOhm</t>
  </si>
  <si>
    <t>plus = rot, minus = blau, auf A10</t>
  </si>
  <si>
    <t>plus = gelb, minus = rot, auf A9</t>
  </si>
  <si>
    <t>PLUS =blau, MINUS = Widerstand 3,3 k auf A11</t>
  </si>
  <si>
    <t>156304</t>
  </si>
  <si>
    <t>warmweiss</t>
  </si>
  <si>
    <t>kaltweiss</t>
  </si>
  <si>
    <t>PLUS =blau, MINUS = Widerstand 3,3 k auf A12</t>
  </si>
  <si>
    <t>156313</t>
  </si>
  <si>
    <t>PLUS =orange, MINUS = Widerstand 3,3 k auf A13</t>
  </si>
  <si>
    <t>156296</t>
  </si>
  <si>
    <t>schwarze Markierung = MINUS</t>
  </si>
  <si>
    <t>PLUS =orange, MINUS = Widerstand 3,3 k auf A14</t>
  </si>
  <si>
    <t>Verbindung GBHF zu 4-er und Hauptstrecke</t>
  </si>
  <si>
    <t>58-A07</t>
  </si>
  <si>
    <t>Taurus1-04</t>
  </si>
  <si>
    <t>Kehre aussen rechts hinten</t>
  </si>
  <si>
    <t>Rote Waggons entgleist</t>
  </si>
  <si>
    <t>Steine wieder eingeladen</t>
  </si>
  <si>
    <t>Waggons zu leicht nach Abbau wegen Elektroerneuerung</t>
  </si>
  <si>
    <t>Herkules 2-22</t>
  </si>
  <si>
    <t>239 SBHF 3</t>
  </si>
  <si>
    <t>Nicht geschaltet</t>
  </si>
  <si>
    <t>Servo festgefahren, ohne Kontakt</t>
  </si>
  <si>
    <t xml:space="preserve">Zug zu weit gefahren </t>
  </si>
  <si>
    <t>Talent 3, vorwärts</t>
  </si>
  <si>
    <t>Bremsrampe zu lange oder zug zu langsam bei Bremsen</t>
  </si>
  <si>
    <t>Krokodil grün</t>
  </si>
  <si>
    <t>Zugverfolgung nicht weitergeführt, letzter Block reserviert, ohne Belegtmeldung: Kehrschleife, vorne rechts,
Letzter Block ohne Auflösung der Belegtmeldung: Kehre links aussen</t>
  </si>
  <si>
    <t>Rückmeldeproblem, Rückmelder melden nicht "frei"</t>
  </si>
  <si>
    <t>Bremsrampe verkürzt, Haltepunkt näher zu Beginn Belegtabschnitt gelegt</t>
  </si>
  <si>
    <t>Talent 3 Vorwärts</t>
  </si>
  <si>
    <t>1. Achse löst belegtmelder nicht aus,</t>
  </si>
  <si>
    <t>kein oder nur unsicherer Kontakt</t>
  </si>
  <si>
    <t>Elektrik verbessern 1. Achse leitend umbauen. wie ist noch fraglich</t>
  </si>
  <si>
    <t>58-A08</t>
  </si>
  <si>
    <t>Zugfolge nicht weitergeführt, fast Frontalzusammenstoss</t>
  </si>
  <si>
    <t xml:space="preserve">SBHF 3 Gleis 3 Haltemelder </t>
  </si>
  <si>
    <t xml:space="preserve">SBHF 3 Gleis 4 Haltemelder </t>
  </si>
  <si>
    <t xml:space="preserve">SBHF 3 Gleis 5 Haltemelder </t>
  </si>
  <si>
    <t xml:space="preserve">SBHF 3 Gleis 6 Haltemelder </t>
  </si>
  <si>
    <t xml:space="preserve">SBHF 3 Gleis 7 Haltemelder </t>
  </si>
  <si>
    <t xml:space="preserve">SBHF 3 Gleis 8 Haltemelder </t>
  </si>
  <si>
    <t xml:space="preserve">SBHF 3 Gleis 9 Haltemelder </t>
  </si>
  <si>
    <t xml:space="preserve">SBHF 3 Gleis 10 Haltemelder </t>
  </si>
  <si>
    <t xml:space="preserve">SBHF 3 Gleis 1 Haltemelder </t>
  </si>
  <si>
    <t xml:space="preserve">SBHF 3 Gleis 2 Haltemelder </t>
  </si>
  <si>
    <t>Länge Haltemelder</t>
  </si>
  <si>
    <t>rechner. Kriechstrecke</t>
  </si>
  <si>
    <t>MELDER-LÄNGE</t>
  </si>
  <si>
    <t>re</t>
  </si>
  <si>
    <t>li</t>
  </si>
  <si>
    <t>BBW WL Gleis 3c / 4b</t>
  </si>
  <si>
    <t>BBW WL Gleis 1c / 2c</t>
  </si>
  <si>
    <t>BBW WR Gleis 4bc/4d</t>
  </si>
  <si>
    <t>BBW, Weichen vor Drehscheibe, 3 x WL Gleis 1c - 4c</t>
  </si>
  <si>
    <t>BBW, Weichen vor Lokhalle, 3x WR Gleise Lokstand 1 - 4</t>
  </si>
  <si>
    <t>Weichenfeld vor 4-er Lokstand</t>
  </si>
  <si>
    <t xml:space="preserve">4-er Lokstand Gleis 1 </t>
  </si>
  <si>
    <t xml:space="preserve">4-er Lokstand Gleis 2 </t>
  </si>
  <si>
    <t xml:space="preserve">4-er Lokstand Gleis 3 </t>
  </si>
  <si>
    <t xml:space="preserve">4-er Lokstand Gleis 4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</si>
</sst>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amily val="2"/>
    </font>
    <font>
      <b/>
      <sz val="10"/>
      <name val="Arial"/>
      <family val="2"/>
    </font>
    <font>
      <b/>
      <sz val="11"/>
      <color indexed="8"/>
      <name val="Calibri"/>
      <family val="2"/>
    </font>
    <font>
      <sz val="10"/>
      <name val="Arial"/>
      <family val="2"/>
    </font>
    <font>
      <i/>
      <sz val="10"/>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92D050"/>
        <bgColor indexed="64"/>
      </patternFill>
    </fill>
  </fills>
  <borders count="12">
    <border>
      <left/>
      <right/>
      <top/>
      <bottom/>
      <diagonal/>
    </border>
    <border>
      <left style="thick">
        <color auto="1"/>
      </left>
      <right/>
      <top/>
      <bottom/>
      <diagonal/>
    </border>
    <border>
      <left/>
      <right style="thick">
        <color auto="1"/>
      </right>
      <top/>
      <bottom/>
      <diagonal/>
    </border>
    <border>
      <left style="thin">
        <color auto="1"/>
      </left>
      <right style="thin">
        <color auto="1"/>
      </right>
      <top style="thin">
        <color auto="1"/>
      </top>
      <bottom style="thin">
        <color auto="1"/>
      </bottom>
      <diagonal/>
    </border>
    <border>
      <left/>
      <right/>
      <top style="thick">
        <color auto="1"/>
      </top>
      <bottom/>
      <diagonal/>
    </border>
    <border>
      <left style="thick">
        <color auto="1"/>
      </left>
      <right style="thick">
        <color auto="1"/>
      </right>
      <top style="thick">
        <color auto="1"/>
      </top>
      <bottom/>
      <diagonal/>
    </border>
    <border>
      <left style="thick">
        <color auto="1"/>
      </left>
      <right style="thick">
        <color auto="1"/>
      </right>
      <top/>
      <bottom/>
      <diagonal/>
    </border>
    <border>
      <left/>
      <right/>
      <top/>
      <bottom style="thick">
        <color auto="1"/>
      </bottom>
      <diagonal/>
    </border>
    <border>
      <left style="thick">
        <color auto="1"/>
      </left>
      <right style="thick">
        <color auto="1"/>
      </right>
      <top/>
      <bottom style="thick">
        <color auto="1"/>
      </bottom>
      <diagonal/>
    </border>
    <border>
      <left style="thick">
        <color auto="1"/>
      </left>
      <right/>
      <top style="thick">
        <color auto="1"/>
      </top>
      <bottom/>
      <diagonal/>
    </border>
    <border>
      <left style="thick">
        <color auto="1"/>
      </left>
      <right/>
      <top/>
      <bottom style="thick">
        <color auto="1"/>
      </bottom>
      <diagonal/>
    </border>
    <border>
      <left style="thin">
        <color auto="1"/>
      </left>
      <right style="thin">
        <color auto="1"/>
      </right>
      <top/>
      <bottom/>
      <diagonal/>
    </border>
  </borders>
  <cellStyleXfs count="1">
    <xf numFmtId="0" fontId="0" fillId="0" borderId="0"/>
  </cellStyleXfs>
  <cellXfs count="133">
    <xf numFmtId="0" fontId="0" fillId="0" borderId="0" xfId="0"/>
    <xf numFmtId="0" fontId="0" fillId="0" borderId="0" xfId="0" applyAlignment="1">
      <alignment horizontal="center"/>
    </xf>
    <xf numFmtId="0" fontId="2" fillId="0" borderId="0" xfId="0" applyFont="1" applyAlignment="1">
      <alignment horizontal="left"/>
    </xf>
    <xf numFmtId="0" fontId="3" fillId="0" borderId="0" xfId="0" applyFont="1"/>
    <xf numFmtId="0" fontId="3" fillId="0" borderId="0" xfId="0" applyFont="1" applyAlignment="1">
      <alignment horizontal="center"/>
    </xf>
    <xf numFmtId="0" fontId="0" fillId="0" borderId="0" xfId="0" applyFont="1"/>
    <xf numFmtId="0" fontId="0" fillId="0" borderId="0" xfId="0" applyFont="1" applyAlignment="1">
      <alignment horizontal="center"/>
    </xf>
    <xf numFmtId="4" fontId="0" fillId="0" borderId="0" xfId="0" applyNumberFormat="1" applyAlignment="1">
      <alignment horizontal="center"/>
    </xf>
    <xf numFmtId="4" fontId="4" fillId="0" borderId="0" xfId="0" applyNumberFormat="1" applyFont="1" applyAlignment="1">
      <alignment horizontal="center" wrapText="1"/>
    </xf>
    <xf numFmtId="0" fontId="2" fillId="0" borderId="0" xfId="0" applyFont="1" applyAlignment="1">
      <alignment horizontal="center"/>
    </xf>
    <xf numFmtId="4" fontId="2" fillId="0" borderId="0" xfId="0" applyNumberFormat="1" applyFont="1" applyAlignment="1">
      <alignment horizontal="center" wrapText="1"/>
    </xf>
    <xf numFmtId="4" fontId="0" fillId="0" borderId="0" xfId="0" applyNumberFormat="1"/>
    <xf numFmtId="2" fontId="2" fillId="0" borderId="0" xfId="0" applyNumberFormat="1" applyFont="1" applyAlignment="1">
      <alignment horizontal="center" wrapText="1"/>
    </xf>
    <xf numFmtId="2" fontId="2" fillId="0" borderId="0" xfId="0" applyNumberFormat="1" applyFont="1" applyAlignment="1">
      <alignment wrapText="1"/>
    </xf>
    <xf numFmtId="0" fontId="0" fillId="0" borderId="0" xfId="0" applyAlignment="1">
      <alignment vertical="top" wrapText="1"/>
    </xf>
    <xf numFmtId="0" fontId="0" fillId="0" borderId="0" xfId="0" applyAlignment="1">
      <alignment horizontal="center" vertical="top" wrapText="1"/>
    </xf>
    <xf numFmtId="0" fontId="4" fillId="0" borderId="0" xfId="0" applyFont="1" applyAlignment="1">
      <alignment vertical="top" wrapText="1"/>
    </xf>
    <xf numFmtId="0" fontId="2" fillId="0" borderId="0" xfId="0" applyFont="1" applyAlignment="1">
      <alignment vertical="top" wrapText="1"/>
    </xf>
    <xf numFmtId="0" fontId="2" fillId="0" borderId="0" xfId="0" applyFont="1"/>
    <xf numFmtId="0" fontId="0" fillId="2" borderId="0" xfId="0" applyFill="1"/>
    <xf numFmtId="0" fontId="0" fillId="2" borderId="0" xfId="0" applyFont="1" applyFill="1" applyAlignment="1">
      <alignment horizontal="center"/>
    </xf>
    <xf numFmtId="0" fontId="0" fillId="0" borderId="0" xfId="0" applyFont="1" applyFill="1" applyAlignment="1">
      <alignment horizontal="center"/>
    </xf>
    <xf numFmtId="0" fontId="3" fillId="0" borderId="0" xfId="0" applyFont="1" applyAlignment="1">
      <alignment horizontal="center"/>
    </xf>
    <xf numFmtId="0" fontId="0" fillId="0" borderId="1" xfId="0" applyFont="1" applyBorder="1" applyAlignment="1">
      <alignment horizontal="center"/>
    </xf>
    <xf numFmtId="0" fontId="0" fillId="0" borderId="2"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0" xfId="0" applyFont="1" applyBorder="1" applyAlignment="1">
      <alignment horizontal="center"/>
    </xf>
    <xf numFmtId="0" fontId="0" fillId="0" borderId="0" xfId="0" applyBorder="1" applyAlignment="1">
      <alignment horizontal="center"/>
    </xf>
    <xf numFmtId="0" fontId="0" fillId="0" borderId="0" xfId="0" applyFill="1" applyBorder="1" applyAlignment="1">
      <alignment horizontal="center"/>
    </xf>
    <xf numFmtId="0" fontId="0" fillId="0" borderId="2" xfId="0" applyFill="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2" fillId="0" borderId="3" xfId="0" applyFont="1" applyBorder="1" applyAlignment="1">
      <alignment horizontal="left"/>
    </xf>
    <xf numFmtId="0" fontId="0" fillId="0" borderId="3" xfId="0" applyBorder="1" applyAlignment="1">
      <alignment horizontal="center"/>
    </xf>
    <xf numFmtId="0" fontId="0" fillId="0" borderId="3" xfId="0" applyBorder="1"/>
    <xf numFmtId="2" fontId="2" fillId="0" borderId="3" xfId="0" applyNumberFormat="1" applyFont="1" applyBorder="1" applyAlignment="1">
      <alignment horizontal="center" wrapText="1"/>
    </xf>
    <xf numFmtId="4" fontId="2" fillId="0" borderId="3" xfId="0" applyNumberFormat="1" applyFont="1" applyBorder="1" applyAlignment="1">
      <alignment horizontal="center" wrapText="1"/>
    </xf>
    <xf numFmtId="0" fontId="2" fillId="0" borderId="3" xfId="0" applyFont="1" applyBorder="1" applyAlignment="1">
      <alignment horizontal="center"/>
    </xf>
    <xf numFmtId="2" fontId="2" fillId="0" borderId="3" xfId="0" applyNumberFormat="1" applyFont="1" applyBorder="1" applyAlignment="1">
      <alignment horizontal="center" wrapText="1"/>
    </xf>
    <xf numFmtId="2" fontId="2" fillId="0" borderId="3" xfId="0" applyNumberFormat="1" applyFont="1" applyBorder="1" applyAlignment="1">
      <alignment wrapText="1"/>
    </xf>
    <xf numFmtId="0" fontId="4" fillId="0" borderId="3" xfId="0" applyFont="1" applyFill="1" applyBorder="1"/>
    <xf numFmtId="4" fontId="4" fillId="0" borderId="3" xfId="0" applyNumberFormat="1" applyFont="1" applyFill="1" applyBorder="1" applyAlignment="1">
      <alignment horizontal="center"/>
    </xf>
    <xf numFmtId="4" fontId="4" fillId="0" borderId="3" xfId="0" applyNumberFormat="1" applyFont="1" applyFill="1" applyBorder="1"/>
    <xf numFmtId="0" fontId="0" fillId="0" borderId="3" xfId="0" applyFill="1" applyBorder="1" applyAlignment="1">
      <alignment horizontal="center"/>
    </xf>
    <xf numFmtId="0" fontId="0" fillId="0" borderId="3" xfId="0" applyFill="1" applyBorder="1"/>
    <xf numFmtId="0" fontId="2" fillId="0" borderId="3" xfId="0" applyFont="1" applyFill="1" applyBorder="1" applyAlignment="1">
      <alignment horizontal="left"/>
    </xf>
    <xf numFmtId="4" fontId="4" fillId="0" borderId="3" xfId="0" applyNumberFormat="1" applyFont="1" applyFill="1" applyBorder="1" applyAlignment="1">
      <alignment horizontal="center"/>
    </xf>
    <xf numFmtId="2" fontId="2" fillId="0" borderId="3" xfId="0" applyNumberFormat="1" applyFont="1" applyFill="1" applyBorder="1" applyAlignment="1">
      <alignment horizontal="center" wrapText="1"/>
    </xf>
    <xf numFmtId="2" fontId="2" fillId="0" borderId="3" xfId="0" applyNumberFormat="1" applyFont="1" applyFill="1" applyBorder="1" applyAlignment="1">
      <alignment wrapText="1"/>
    </xf>
    <xf numFmtId="2" fontId="0" fillId="0" borderId="0" xfId="0" applyNumberFormat="1" applyAlignment="1">
      <alignment horizontal="center"/>
    </xf>
    <xf numFmtId="0" fontId="0" fillId="0" borderId="0" xfId="0" applyAlignment="1">
      <alignment horizontal="center"/>
    </xf>
    <xf numFmtId="14" fontId="0" fillId="0" borderId="0" xfId="0" applyNumberFormat="1"/>
    <xf numFmtId="0" fontId="4" fillId="0" borderId="0" xfId="0" applyFont="1"/>
    <xf numFmtId="0" fontId="0" fillId="0" borderId="0" xfId="0" applyAlignment="1">
      <alignment horizontal="center"/>
    </xf>
    <xf numFmtId="0" fontId="0" fillId="0" borderId="0" xfId="0" applyFill="1" applyBorder="1" applyAlignment="1">
      <alignment horizontal="left"/>
    </xf>
    <xf numFmtId="0" fontId="0" fillId="0" borderId="0" xfId="0" applyAlignment="1">
      <alignment horizontal="center"/>
    </xf>
    <xf numFmtId="0" fontId="0" fillId="2" borderId="0" xfId="0" applyFill="1" applyBorder="1" applyAlignment="1">
      <alignment horizontal="center"/>
    </xf>
    <xf numFmtId="0" fontId="4" fillId="0" borderId="0" xfId="0" applyFont="1" applyAlignment="1">
      <alignment horizontal="left"/>
    </xf>
    <xf numFmtId="0" fontId="0" fillId="0" borderId="0" xfId="0" applyAlignment="1">
      <alignment horizontal="center"/>
    </xf>
    <xf numFmtId="0" fontId="4" fillId="3" borderId="0" xfId="0" applyFont="1" applyFill="1"/>
    <xf numFmtId="0" fontId="4" fillId="0" borderId="0" xfId="0" applyFont="1" applyAlignment="1">
      <alignment horizontal="center"/>
    </xf>
    <xf numFmtId="0" fontId="4" fillId="5" borderId="0" xfId="0" applyFont="1" applyFill="1" applyAlignment="1">
      <alignment horizontal="center"/>
    </xf>
    <xf numFmtId="0" fontId="4" fillId="2" borderId="0" xfId="0" applyFont="1" applyFill="1" applyAlignment="1">
      <alignment horizontal="center"/>
    </xf>
    <xf numFmtId="0" fontId="4" fillId="0" borderId="4" xfId="0" applyFont="1" applyBorder="1" applyAlignment="1">
      <alignment horizontal="center"/>
    </xf>
    <xf numFmtId="0" fontId="4" fillId="4" borderId="4" xfId="0" applyFont="1" applyFill="1" applyBorder="1" applyAlignment="1">
      <alignment horizontal="center"/>
    </xf>
    <xf numFmtId="0" fontId="0" fillId="0" borderId="4" xfId="0" applyBorder="1"/>
    <xf numFmtId="0" fontId="0" fillId="0" borderId="4" xfId="0" applyBorder="1" applyAlignment="1">
      <alignment horizontal="center"/>
    </xf>
    <xf numFmtId="0" fontId="4" fillId="0" borderId="4" xfId="0" applyFont="1" applyBorder="1"/>
    <xf numFmtId="0" fontId="4" fillId="3" borderId="5" xfId="0" applyFont="1"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2" fillId="0" borderId="0" xfId="0" applyFont="1" applyAlignment="1">
      <alignment horizontal="center"/>
    </xf>
    <xf numFmtId="49" fontId="4" fillId="0" borderId="0" xfId="0" applyNumberFormat="1" applyFont="1"/>
    <xf numFmtId="49" fontId="2" fillId="0" borderId="0" xfId="0" applyNumberFormat="1" applyFont="1"/>
    <xf numFmtId="0" fontId="4" fillId="0" borderId="7" xfId="0" applyFont="1" applyBorder="1"/>
    <xf numFmtId="0" fontId="4" fillId="0" borderId="7" xfId="0" applyFont="1" applyBorder="1" applyAlignment="1">
      <alignment horizontal="center"/>
    </xf>
    <xf numFmtId="0" fontId="4" fillId="5" borderId="7" xfId="0" applyFont="1" applyFill="1" applyBorder="1" applyAlignment="1">
      <alignment horizontal="center"/>
    </xf>
    <xf numFmtId="0" fontId="0" fillId="0" borderId="7" xfId="0" applyBorder="1" applyAlignment="1">
      <alignment horizontal="center"/>
    </xf>
    <xf numFmtId="0" fontId="0" fillId="3" borderId="8" xfId="0" applyFill="1" applyBorder="1" applyAlignment="1">
      <alignment horizontal="center"/>
    </xf>
    <xf numFmtId="0" fontId="0" fillId="0" borderId="7" xfId="0" applyBorder="1"/>
    <xf numFmtId="0" fontId="5" fillId="3" borderId="6" xfId="0" applyFont="1" applyFill="1" applyBorder="1" applyAlignment="1">
      <alignment horizontal="center"/>
    </xf>
    <xf numFmtId="0" fontId="5" fillId="3" borderId="5" xfId="0" applyFont="1" applyFill="1" applyBorder="1" applyAlignment="1">
      <alignment horizontal="center"/>
    </xf>
    <xf numFmtId="0" fontId="4" fillId="0" borderId="0" xfId="0" applyFont="1" applyFill="1" applyBorder="1"/>
    <xf numFmtId="0" fontId="4" fillId="0" borderId="0" xfId="0" applyFont="1" applyBorder="1" applyAlignment="1">
      <alignment horizontal="center"/>
    </xf>
    <xf numFmtId="0" fontId="4" fillId="0" borderId="0" xfId="0" applyFont="1" applyBorder="1"/>
    <xf numFmtId="0" fontId="0" fillId="0" borderId="0" xfId="0" applyBorder="1"/>
    <xf numFmtId="0" fontId="4" fillId="0" borderId="0" xfId="0" applyFont="1" applyFill="1" applyBorder="1" applyAlignment="1">
      <alignment horizontal="center"/>
    </xf>
    <xf numFmtId="0" fontId="4" fillId="2" borderId="7" xfId="0" applyFont="1" applyFill="1" applyBorder="1" applyAlignment="1">
      <alignment horizontal="center"/>
    </xf>
    <xf numFmtId="0" fontId="4" fillId="0" borderId="7" xfId="0" applyFont="1" applyFill="1" applyBorder="1"/>
    <xf numFmtId="0" fontId="4" fillId="0" borderId="9" xfId="0" applyFont="1" applyBorder="1" applyAlignment="1">
      <alignment horizontal="center"/>
    </xf>
    <xf numFmtId="0" fontId="4" fillId="0" borderId="1" xfId="0" applyFont="1" applyBorder="1" applyAlignment="1">
      <alignment horizontal="center"/>
    </xf>
    <xf numFmtId="0" fontId="4" fillId="0" borderId="10" xfId="0" applyFont="1" applyBorder="1" applyAlignment="1">
      <alignment horizontal="center"/>
    </xf>
    <xf numFmtId="0" fontId="0" fillId="0" borderId="0" xfId="0" applyAlignment="1">
      <alignment horizontal="left"/>
    </xf>
    <xf numFmtId="0" fontId="4" fillId="0" borderId="11" xfId="0" applyFont="1" applyFill="1" applyBorder="1"/>
    <xf numFmtId="0" fontId="0" fillId="0" borderId="0" xfId="0" applyAlignment="1">
      <alignment horizontal="center"/>
    </xf>
    <xf numFmtId="0" fontId="4" fillId="0" borderId="2" xfId="0" applyFont="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0" fillId="0" borderId="3" xfId="0" applyFill="1" applyBorder="1" applyAlignment="1">
      <alignment horizontal="left"/>
    </xf>
    <xf numFmtId="0" fontId="0" fillId="0" borderId="11" xfId="0" applyFill="1" applyBorder="1" applyAlignment="1">
      <alignment horizontal="center"/>
    </xf>
    <xf numFmtId="14" fontId="2" fillId="0" borderId="0" xfId="0" applyNumberFormat="1" applyFont="1"/>
    <xf numFmtId="14" fontId="4" fillId="0" borderId="0" xfId="0" applyNumberFormat="1" applyFont="1"/>
    <xf numFmtId="0" fontId="2" fillId="0" borderId="0" xfId="0" applyFont="1" applyAlignment="1">
      <alignment wrapText="1"/>
    </xf>
    <xf numFmtId="0" fontId="4" fillId="0" borderId="0" xfId="0" applyFont="1" applyAlignment="1">
      <alignment wrapText="1"/>
    </xf>
    <xf numFmtId="0" fontId="0" fillId="0" borderId="0" xfId="0" applyAlignment="1">
      <alignment wrapText="1"/>
    </xf>
    <xf numFmtId="0" fontId="4" fillId="2" borderId="0" xfId="0" applyFont="1" applyFill="1" applyAlignment="1">
      <alignment wrapText="1"/>
    </xf>
    <xf numFmtId="0" fontId="2" fillId="0" borderId="0" xfId="0" applyFont="1" applyAlignment="1">
      <alignment horizontal="center"/>
    </xf>
    <xf numFmtId="0" fontId="0" fillId="0" borderId="0" xfId="0" applyAlignment="1">
      <alignment horizontal="center" vertical="center"/>
    </xf>
    <xf numFmtId="0" fontId="2" fillId="0" borderId="0" xfId="0" applyFont="1" applyAlignment="1">
      <alignment horizontal="left" wrapText="1"/>
    </xf>
    <xf numFmtId="0" fontId="0" fillId="0" borderId="0" xfId="0" applyAlignment="1"/>
    <xf numFmtId="2" fontId="2" fillId="0" borderId="0" xfId="0" applyNumberFormat="1" applyFont="1" applyAlignment="1">
      <alignment horizontal="center" wrapText="1"/>
    </xf>
    <xf numFmtId="4" fontId="4" fillId="0" borderId="0" xfId="0" applyNumberFormat="1" applyFont="1" applyAlignment="1">
      <alignment horizontal="center"/>
    </xf>
    <xf numFmtId="0" fontId="2" fillId="0" borderId="3" xfId="0" applyFont="1" applyBorder="1" applyAlignment="1">
      <alignment horizontal="center" wrapText="1"/>
    </xf>
    <xf numFmtId="0" fontId="2" fillId="0" borderId="3" xfId="0" applyFont="1" applyBorder="1" applyAlignment="1">
      <alignment horizontal="center"/>
    </xf>
    <xf numFmtId="2" fontId="2" fillId="0" borderId="3" xfId="0" applyNumberFormat="1" applyFont="1" applyBorder="1" applyAlignment="1">
      <alignment horizontal="center" wrapText="1"/>
    </xf>
    <xf numFmtId="0" fontId="0" fillId="0" borderId="3" xfId="0" applyBorder="1" applyAlignment="1">
      <alignment horizontal="center" vertical="center"/>
    </xf>
    <xf numFmtId="0" fontId="0" fillId="0" borderId="3" xfId="0" applyFill="1" applyBorder="1" applyAlignment="1">
      <alignment horizontal="center" vertical="center"/>
    </xf>
    <xf numFmtId="0" fontId="2" fillId="0" borderId="3" xfId="0" applyFont="1" applyFill="1" applyBorder="1" applyAlignment="1">
      <alignment horizontal="left" wrapText="1"/>
    </xf>
    <xf numFmtId="0" fontId="0" fillId="0" borderId="3" xfId="0" applyFill="1" applyBorder="1" applyAlignment="1"/>
    <xf numFmtId="2" fontId="2" fillId="0" borderId="3" xfId="0" applyNumberFormat="1" applyFont="1" applyFill="1" applyBorder="1" applyAlignment="1">
      <alignment horizontal="center" wrapText="1"/>
    </xf>
    <xf numFmtId="0" fontId="4" fillId="0" borderId="0" xfId="0" applyFont="1" applyAlignment="1">
      <alignment horizontal="left" wrapText="1"/>
    </xf>
    <xf numFmtId="0" fontId="0" fillId="0" borderId="0" xfId="0" applyAlignment="1">
      <alignment horizontal="left" wrapText="1"/>
    </xf>
    <xf numFmtId="0" fontId="3" fillId="0" borderId="0" xfId="0" applyFont="1"/>
    <xf numFmtId="0" fontId="3"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3"/>
  <sheetViews>
    <sheetView topLeftCell="A31" workbookViewId="0">
      <selection activeCell="M22" sqref="M22"/>
    </sheetView>
  </sheetViews>
  <sheetFormatPr baseColWidth="10" defaultRowHeight="12.75" x14ac:dyDescent="0.2"/>
  <cols>
    <col min="1" max="1" width="5.7109375" style="1" customWidth="1"/>
    <col min="2" max="2" width="10" style="1" customWidth="1"/>
    <col min="3" max="3" width="7" style="1" customWidth="1"/>
    <col min="4" max="4" width="9.7109375" customWidth="1"/>
    <col min="5" max="5" width="21.7109375" customWidth="1"/>
    <col min="6" max="6" width="11.85546875" style="7" customWidth="1"/>
    <col min="7" max="7" width="7.7109375" style="7" customWidth="1"/>
    <col min="8" max="8" width="12.5703125" style="7" customWidth="1"/>
    <col min="9" max="9" width="9.42578125" style="7" customWidth="1"/>
    <col min="10" max="10" width="9.7109375" style="1" customWidth="1"/>
    <col min="11" max="11" width="10.140625" customWidth="1"/>
    <col min="12" max="12" width="8.7109375" customWidth="1"/>
    <col min="13" max="13" width="8.85546875" customWidth="1"/>
    <col min="14" max="14" width="9.28515625" customWidth="1"/>
    <col min="15" max="15" width="16.28515625" customWidth="1"/>
    <col min="17" max="17" width="17.42578125" customWidth="1"/>
  </cols>
  <sheetData>
    <row r="1" spans="1:17" ht="25.5" customHeight="1" x14ac:dyDescent="0.2">
      <c r="A1" s="115" t="s">
        <v>4</v>
      </c>
      <c r="B1" s="116"/>
      <c r="C1" s="116"/>
      <c r="D1" s="116"/>
      <c r="E1" s="116"/>
      <c r="F1" s="116"/>
    </row>
    <row r="2" spans="1:17" ht="27" customHeight="1" x14ac:dyDescent="0.2">
      <c r="A2" s="2" t="s">
        <v>5</v>
      </c>
      <c r="F2" s="8" t="s">
        <v>79</v>
      </c>
      <c r="G2" s="118" t="s">
        <v>83</v>
      </c>
      <c r="H2" s="118"/>
      <c r="I2" s="118"/>
      <c r="J2" s="12" t="s">
        <v>594</v>
      </c>
      <c r="K2" s="10" t="s">
        <v>84</v>
      </c>
      <c r="L2" s="113" t="s">
        <v>85</v>
      </c>
      <c r="M2" s="113"/>
      <c r="N2" s="113"/>
      <c r="O2" s="10" t="s">
        <v>187</v>
      </c>
      <c r="P2" s="9" t="s">
        <v>88</v>
      </c>
      <c r="Q2" s="10" t="s">
        <v>593</v>
      </c>
    </row>
    <row r="3" spans="1:17" s="13" customFormat="1" ht="29.45" customHeight="1" x14ac:dyDescent="0.2">
      <c r="A3" s="12" t="s">
        <v>3</v>
      </c>
      <c r="B3" s="12" t="s">
        <v>0</v>
      </c>
      <c r="C3" s="117" t="s">
        <v>1</v>
      </c>
      <c r="D3" s="117"/>
      <c r="E3" s="13" t="s">
        <v>2</v>
      </c>
      <c r="F3" s="12" t="s">
        <v>82</v>
      </c>
      <c r="G3" s="12" t="s">
        <v>80</v>
      </c>
      <c r="H3" s="12" t="s">
        <v>592</v>
      </c>
      <c r="I3" s="12" t="s">
        <v>81</v>
      </c>
      <c r="J3" s="12"/>
      <c r="L3" s="12" t="s">
        <v>86</v>
      </c>
      <c r="M3" s="12" t="s">
        <v>87</v>
      </c>
      <c r="N3" s="12" t="s">
        <v>89</v>
      </c>
      <c r="O3" s="12" t="s">
        <v>86</v>
      </c>
    </row>
    <row r="4" spans="1:17" x14ac:dyDescent="0.2">
      <c r="A4" s="114">
        <v>1</v>
      </c>
      <c r="B4" s="1">
        <v>1</v>
      </c>
      <c r="C4" s="114">
        <v>1</v>
      </c>
      <c r="D4" s="1">
        <v>1</v>
      </c>
      <c r="E4" t="s">
        <v>6</v>
      </c>
      <c r="F4" s="7">
        <v>4737</v>
      </c>
      <c r="G4" s="7">
        <v>75</v>
      </c>
      <c r="H4" s="7">
        <v>165</v>
      </c>
      <c r="I4" s="7">
        <v>75</v>
      </c>
      <c r="J4" s="7">
        <f>F4-(G4+H4+I4)</f>
        <v>4422</v>
      </c>
      <c r="K4" s="7">
        <f>ROUNDDOWN(J4,-1)</f>
        <v>4420</v>
      </c>
      <c r="L4" s="7">
        <v>2780</v>
      </c>
      <c r="M4" s="7">
        <v>1800</v>
      </c>
      <c r="N4" s="7">
        <f>L4+M4</f>
        <v>4580</v>
      </c>
      <c r="O4" s="7">
        <v>0</v>
      </c>
      <c r="P4" s="11">
        <f t="shared" ref="P4:P11" si="0">J4+H4+O4</f>
        <v>4587</v>
      </c>
      <c r="Q4" s="11">
        <f>P4-N4</f>
        <v>7</v>
      </c>
    </row>
    <row r="5" spans="1:17" x14ac:dyDescent="0.2">
      <c r="A5" s="114"/>
      <c r="B5" s="1">
        <f>B4+1</f>
        <v>2</v>
      </c>
      <c r="C5" s="114"/>
      <c r="D5" s="1">
        <f>D4+1</f>
        <v>2</v>
      </c>
      <c r="E5" t="s">
        <v>7</v>
      </c>
      <c r="F5" s="7">
        <v>4585</v>
      </c>
      <c r="G5" s="7">
        <v>75</v>
      </c>
      <c r="H5" s="7">
        <v>165</v>
      </c>
      <c r="I5" s="7">
        <v>75</v>
      </c>
      <c r="J5" s="7">
        <f t="shared" ref="J5:J11" si="1">F5-(G5+H5+I5)</f>
        <v>4270</v>
      </c>
      <c r="K5" s="7">
        <f t="shared" ref="K5:K11" si="2">ROUNDDOWN(J5,-1)</f>
        <v>4270</v>
      </c>
      <c r="L5" s="7">
        <v>2600</v>
      </c>
      <c r="M5" s="7">
        <v>1800</v>
      </c>
      <c r="N5" s="7">
        <f t="shared" ref="N5:N11" si="3">L5+M5</f>
        <v>4400</v>
      </c>
      <c r="O5" s="7">
        <v>0</v>
      </c>
      <c r="P5" s="11">
        <f t="shared" si="0"/>
        <v>4435</v>
      </c>
      <c r="Q5" s="11">
        <f t="shared" ref="Q5:Q11" si="4">P5-N5</f>
        <v>35</v>
      </c>
    </row>
    <row r="6" spans="1:17" x14ac:dyDescent="0.2">
      <c r="A6" s="114"/>
      <c r="B6" s="1">
        <f t="shared" ref="B6:D12" si="5">B5+1</f>
        <v>3</v>
      </c>
      <c r="C6" s="114"/>
      <c r="D6" s="1">
        <f t="shared" si="5"/>
        <v>3</v>
      </c>
      <c r="E6" t="s">
        <v>8</v>
      </c>
      <c r="F6" s="7">
        <v>4001</v>
      </c>
      <c r="G6" s="7">
        <v>75</v>
      </c>
      <c r="H6" s="7">
        <v>165</v>
      </c>
      <c r="I6" s="7">
        <v>75</v>
      </c>
      <c r="J6" s="7">
        <f t="shared" si="1"/>
        <v>3686</v>
      </c>
      <c r="K6" s="7">
        <f t="shared" si="2"/>
        <v>3680</v>
      </c>
      <c r="L6" s="7">
        <v>2050</v>
      </c>
      <c r="M6" s="7">
        <v>1800</v>
      </c>
      <c r="N6" s="7">
        <f t="shared" si="3"/>
        <v>3850</v>
      </c>
      <c r="O6" s="7">
        <v>0</v>
      </c>
      <c r="P6" s="11">
        <f t="shared" si="0"/>
        <v>3851</v>
      </c>
      <c r="Q6" s="11">
        <f t="shared" si="4"/>
        <v>1</v>
      </c>
    </row>
    <row r="7" spans="1:17" x14ac:dyDescent="0.2">
      <c r="A7" s="114"/>
      <c r="B7" s="1">
        <f t="shared" si="5"/>
        <v>4</v>
      </c>
      <c r="C7" s="114"/>
      <c r="D7" s="1">
        <f t="shared" si="5"/>
        <v>4</v>
      </c>
      <c r="E7" t="s">
        <v>9</v>
      </c>
      <c r="F7" s="7">
        <v>4100</v>
      </c>
      <c r="G7" s="7">
        <v>75</v>
      </c>
      <c r="H7" s="7">
        <v>165</v>
      </c>
      <c r="I7" s="7">
        <v>75</v>
      </c>
      <c r="J7" s="7">
        <f t="shared" si="1"/>
        <v>3785</v>
      </c>
      <c r="K7" s="7">
        <f t="shared" si="2"/>
        <v>3780</v>
      </c>
      <c r="L7" s="7">
        <v>2150</v>
      </c>
      <c r="M7" s="7">
        <v>1800</v>
      </c>
      <c r="N7" s="7">
        <f t="shared" si="3"/>
        <v>3950</v>
      </c>
      <c r="O7" s="7">
        <v>0</v>
      </c>
      <c r="P7" s="11">
        <f t="shared" si="0"/>
        <v>3950</v>
      </c>
      <c r="Q7" s="11">
        <f t="shared" si="4"/>
        <v>0</v>
      </c>
    </row>
    <row r="8" spans="1:17" x14ac:dyDescent="0.2">
      <c r="A8" s="114"/>
      <c r="B8" s="1">
        <f t="shared" si="5"/>
        <v>5</v>
      </c>
      <c r="C8" s="114"/>
      <c r="D8" s="1">
        <f t="shared" si="5"/>
        <v>5</v>
      </c>
      <c r="E8" t="s">
        <v>10</v>
      </c>
      <c r="F8" s="7">
        <v>4434</v>
      </c>
      <c r="G8" s="7">
        <v>75</v>
      </c>
      <c r="H8" s="7">
        <v>165</v>
      </c>
      <c r="I8" s="7">
        <v>75</v>
      </c>
      <c r="J8" s="7">
        <f t="shared" si="1"/>
        <v>4119</v>
      </c>
      <c r="K8" s="7">
        <f t="shared" si="2"/>
        <v>4110</v>
      </c>
      <c r="L8" s="7">
        <v>2450</v>
      </c>
      <c r="M8" s="7">
        <v>1800</v>
      </c>
      <c r="N8" s="7">
        <f t="shared" si="3"/>
        <v>4250</v>
      </c>
      <c r="O8" s="7">
        <v>0</v>
      </c>
      <c r="P8" s="11">
        <f t="shared" si="0"/>
        <v>4284</v>
      </c>
      <c r="Q8" s="11">
        <f t="shared" si="4"/>
        <v>34</v>
      </c>
    </row>
    <row r="9" spans="1:17" x14ac:dyDescent="0.2">
      <c r="A9" s="114"/>
      <c r="B9" s="1">
        <f t="shared" si="5"/>
        <v>6</v>
      </c>
      <c r="C9" s="114"/>
      <c r="D9" s="1">
        <f t="shared" si="5"/>
        <v>6</v>
      </c>
      <c r="E9" t="s">
        <v>11</v>
      </c>
      <c r="F9" s="7">
        <v>3780</v>
      </c>
      <c r="G9" s="7">
        <v>75</v>
      </c>
      <c r="H9" s="7">
        <v>165</v>
      </c>
      <c r="I9" s="7">
        <v>75</v>
      </c>
      <c r="J9" s="7">
        <f t="shared" si="1"/>
        <v>3465</v>
      </c>
      <c r="K9" s="7">
        <f t="shared" si="2"/>
        <v>3460</v>
      </c>
      <c r="L9" s="7">
        <v>1800</v>
      </c>
      <c r="M9" s="7">
        <v>1800</v>
      </c>
      <c r="N9" s="7">
        <f t="shared" si="3"/>
        <v>3600</v>
      </c>
      <c r="O9" s="7">
        <v>0</v>
      </c>
      <c r="P9" s="11">
        <f t="shared" si="0"/>
        <v>3630</v>
      </c>
      <c r="Q9" s="11">
        <f t="shared" si="4"/>
        <v>30</v>
      </c>
    </row>
    <row r="10" spans="1:17" x14ac:dyDescent="0.2">
      <c r="A10" s="114"/>
      <c r="B10" s="1">
        <f t="shared" si="5"/>
        <v>7</v>
      </c>
      <c r="C10" s="114"/>
      <c r="D10" s="1">
        <f t="shared" si="5"/>
        <v>7</v>
      </c>
      <c r="E10" t="s">
        <v>12</v>
      </c>
      <c r="F10" s="7">
        <v>3650</v>
      </c>
      <c r="G10" s="7">
        <v>75</v>
      </c>
      <c r="H10" s="7">
        <v>165</v>
      </c>
      <c r="I10" s="7">
        <v>75</v>
      </c>
      <c r="J10" s="7">
        <f t="shared" si="1"/>
        <v>3335</v>
      </c>
      <c r="K10" s="7">
        <f t="shared" si="2"/>
        <v>3330</v>
      </c>
      <c r="L10" s="7">
        <v>1700</v>
      </c>
      <c r="M10" s="7">
        <v>1800</v>
      </c>
      <c r="N10" s="7">
        <f t="shared" si="3"/>
        <v>3500</v>
      </c>
      <c r="O10" s="7">
        <v>0</v>
      </c>
      <c r="P10" s="11">
        <f t="shared" si="0"/>
        <v>3500</v>
      </c>
      <c r="Q10" s="11">
        <f t="shared" si="4"/>
        <v>0</v>
      </c>
    </row>
    <row r="11" spans="1:17" x14ac:dyDescent="0.2">
      <c r="A11" s="114"/>
      <c r="B11" s="1">
        <f t="shared" si="5"/>
        <v>8</v>
      </c>
      <c r="C11" s="114"/>
      <c r="D11" s="1">
        <f t="shared" si="5"/>
        <v>8</v>
      </c>
      <c r="E11" t="s">
        <v>13</v>
      </c>
      <c r="F11" s="7">
        <v>3336</v>
      </c>
      <c r="G11" s="7">
        <v>75</v>
      </c>
      <c r="H11" s="7">
        <v>165</v>
      </c>
      <c r="I11" s="7">
        <v>75</v>
      </c>
      <c r="J11" s="7">
        <f t="shared" si="1"/>
        <v>3021</v>
      </c>
      <c r="K11" s="7">
        <f t="shared" si="2"/>
        <v>3020</v>
      </c>
      <c r="L11" s="7">
        <v>1350</v>
      </c>
      <c r="M11" s="7">
        <v>1800</v>
      </c>
      <c r="N11" s="7">
        <f t="shared" si="3"/>
        <v>3150</v>
      </c>
      <c r="O11" s="7">
        <v>0</v>
      </c>
      <c r="P11" s="11">
        <f t="shared" si="0"/>
        <v>3186</v>
      </c>
      <c r="Q11" s="11">
        <f t="shared" si="4"/>
        <v>36</v>
      </c>
    </row>
    <row r="12" spans="1:17" x14ac:dyDescent="0.2">
      <c r="A12" s="114">
        <v>2</v>
      </c>
      <c r="B12" s="1">
        <v>1</v>
      </c>
      <c r="C12" s="114"/>
      <c r="D12" s="1">
        <f t="shared" si="5"/>
        <v>9</v>
      </c>
      <c r="E12" t="s">
        <v>25</v>
      </c>
      <c r="O12" s="7"/>
    </row>
    <row r="13" spans="1:17" x14ac:dyDescent="0.2">
      <c r="A13" s="114"/>
      <c r="B13" s="1">
        <f>B12+1</f>
        <v>2</v>
      </c>
      <c r="C13" s="114"/>
      <c r="D13" s="1">
        <f>D12+1</f>
        <v>10</v>
      </c>
      <c r="E13" t="s">
        <v>26</v>
      </c>
      <c r="O13" s="7"/>
    </row>
    <row r="14" spans="1:17" x14ac:dyDescent="0.2">
      <c r="A14" s="114"/>
      <c r="B14" s="1">
        <f t="shared" ref="B14:B19" si="6">B13+1</f>
        <v>3</v>
      </c>
      <c r="C14" s="114"/>
      <c r="D14" s="1">
        <f t="shared" ref="D14:D19" si="7">D13+1</f>
        <v>11</v>
      </c>
      <c r="E14" t="s">
        <v>27</v>
      </c>
      <c r="O14" s="7"/>
    </row>
    <row r="15" spans="1:17" x14ac:dyDescent="0.2">
      <c r="A15" s="114"/>
      <c r="B15" s="1">
        <f t="shared" si="6"/>
        <v>4</v>
      </c>
      <c r="C15" s="114"/>
      <c r="D15" s="1">
        <f t="shared" si="7"/>
        <v>12</v>
      </c>
      <c r="E15" t="s">
        <v>28</v>
      </c>
      <c r="O15" s="7"/>
    </row>
    <row r="16" spans="1:17" x14ac:dyDescent="0.2">
      <c r="A16" s="114"/>
      <c r="B16" s="1">
        <f t="shared" si="6"/>
        <v>5</v>
      </c>
      <c r="C16" s="114"/>
      <c r="D16" s="1">
        <f t="shared" si="7"/>
        <v>13</v>
      </c>
      <c r="E16" t="s">
        <v>29</v>
      </c>
      <c r="O16" s="7"/>
    </row>
    <row r="17" spans="1:17" x14ac:dyDescent="0.2">
      <c r="A17" s="114"/>
      <c r="B17" s="1">
        <f t="shared" si="6"/>
        <v>6</v>
      </c>
      <c r="C17" s="114"/>
      <c r="D17" s="1">
        <f t="shared" si="7"/>
        <v>14</v>
      </c>
      <c r="E17" t="s">
        <v>30</v>
      </c>
      <c r="O17" s="7"/>
    </row>
    <row r="18" spans="1:17" x14ac:dyDescent="0.2">
      <c r="A18" s="114"/>
      <c r="B18" s="1">
        <f t="shared" si="6"/>
        <v>7</v>
      </c>
      <c r="C18" s="114"/>
      <c r="D18" s="1">
        <f t="shared" si="7"/>
        <v>15</v>
      </c>
      <c r="E18" t="s">
        <v>31</v>
      </c>
      <c r="O18" s="7"/>
    </row>
    <row r="19" spans="1:17" x14ac:dyDescent="0.2">
      <c r="A19" s="114"/>
      <c r="B19" s="1">
        <f t="shared" si="6"/>
        <v>8</v>
      </c>
      <c r="C19" s="114"/>
      <c r="D19" s="1">
        <f t="shared" si="7"/>
        <v>16</v>
      </c>
      <c r="E19" t="s">
        <v>32</v>
      </c>
      <c r="O19" s="7"/>
    </row>
    <row r="20" spans="1:17" x14ac:dyDescent="0.2">
      <c r="A20" s="114">
        <v>3</v>
      </c>
      <c r="B20" s="1">
        <v>1</v>
      </c>
      <c r="C20" s="114">
        <v>2</v>
      </c>
      <c r="D20" s="1">
        <v>1</v>
      </c>
      <c r="E20" t="s">
        <v>14</v>
      </c>
      <c r="F20" s="7">
        <v>3215</v>
      </c>
      <c r="G20" s="7">
        <v>75</v>
      </c>
      <c r="H20" s="7">
        <v>165</v>
      </c>
      <c r="I20" s="7">
        <v>75</v>
      </c>
      <c r="J20" s="7">
        <f>F20-(G20+H20+I20)</f>
        <v>2900</v>
      </c>
      <c r="K20" s="7">
        <f>ROUNDDOWN(J20,-1)</f>
        <v>2900</v>
      </c>
      <c r="L20" s="7">
        <v>1250</v>
      </c>
      <c r="M20" s="7">
        <v>1800</v>
      </c>
      <c r="N20" s="7">
        <f>L20+M20</f>
        <v>3050</v>
      </c>
      <c r="O20" s="7">
        <v>0</v>
      </c>
      <c r="P20" s="11">
        <f>J20+H20+O20</f>
        <v>3065</v>
      </c>
      <c r="Q20" s="11">
        <f t="shared" ref="Q20:Q21" si="8">P20-N20</f>
        <v>15</v>
      </c>
    </row>
    <row r="21" spans="1:17" x14ac:dyDescent="0.2">
      <c r="A21" s="114"/>
      <c r="B21" s="1">
        <f>B20+1</f>
        <v>2</v>
      </c>
      <c r="C21" s="114"/>
      <c r="D21" s="1">
        <f>D20+1</f>
        <v>2</v>
      </c>
      <c r="E21" t="s">
        <v>15</v>
      </c>
      <c r="F21" s="7">
        <v>3561</v>
      </c>
      <c r="G21" s="7">
        <v>75</v>
      </c>
      <c r="H21" s="7">
        <v>165</v>
      </c>
      <c r="I21" s="7">
        <v>75</v>
      </c>
      <c r="J21" s="7">
        <f>F21-(G21+H21+I21)</f>
        <v>3246</v>
      </c>
      <c r="K21" s="7">
        <f>ROUNDDOWN(J21,-1)</f>
        <v>3240</v>
      </c>
      <c r="L21" s="7">
        <v>1600</v>
      </c>
      <c r="M21" s="7">
        <v>1800</v>
      </c>
      <c r="N21" s="7">
        <f>L21+M21</f>
        <v>3400</v>
      </c>
      <c r="O21" s="7">
        <v>0</v>
      </c>
      <c r="P21" s="11">
        <f>J21+H21+O21</f>
        <v>3411</v>
      </c>
      <c r="Q21" s="11">
        <f t="shared" si="8"/>
        <v>11</v>
      </c>
    </row>
    <row r="22" spans="1:17" x14ac:dyDescent="0.2">
      <c r="A22" s="114"/>
      <c r="B22" s="1">
        <f t="shared" ref="B22:B27" si="9">B21+1</f>
        <v>3</v>
      </c>
      <c r="C22" s="114"/>
      <c r="D22" s="1">
        <f t="shared" ref="D22:D35" si="10">D21+1</f>
        <v>3</v>
      </c>
      <c r="E22" t="s">
        <v>33</v>
      </c>
      <c r="O22" s="7"/>
    </row>
    <row r="23" spans="1:17" x14ac:dyDescent="0.2">
      <c r="A23" s="114"/>
      <c r="B23" s="1">
        <f t="shared" si="9"/>
        <v>4</v>
      </c>
      <c r="C23" s="114"/>
      <c r="D23" s="1">
        <f t="shared" si="10"/>
        <v>4</v>
      </c>
      <c r="E23" t="s">
        <v>33</v>
      </c>
      <c r="O23" s="7"/>
    </row>
    <row r="24" spans="1:17" x14ac:dyDescent="0.2">
      <c r="A24" s="114"/>
      <c r="B24" s="1">
        <f t="shared" si="9"/>
        <v>5</v>
      </c>
      <c r="C24" s="114"/>
      <c r="D24" s="1">
        <f t="shared" si="10"/>
        <v>5</v>
      </c>
      <c r="E24" t="s">
        <v>33</v>
      </c>
      <c r="O24" s="7"/>
    </row>
    <row r="25" spans="1:17" x14ac:dyDescent="0.2">
      <c r="A25" s="114"/>
      <c r="B25" s="1">
        <f t="shared" si="9"/>
        <v>6</v>
      </c>
      <c r="C25" s="114"/>
      <c r="D25" s="1">
        <f t="shared" si="10"/>
        <v>6</v>
      </c>
      <c r="E25" t="s">
        <v>33</v>
      </c>
      <c r="O25" s="7"/>
    </row>
    <row r="26" spans="1:17" x14ac:dyDescent="0.2">
      <c r="A26" s="114"/>
      <c r="B26" s="1">
        <f t="shared" si="9"/>
        <v>7</v>
      </c>
      <c r="C26" s="114"/>
      <c r="D26" s="1">
        <f t="shared" si="10"/>
        <v>7</v>
      </c>
      <c r="E26" t="s">
        <v>16</v>
      </c>
      <c r="F26" s="7">
        <v>2321</v>
      </c>
      <c r="G26" s="7">
        <v>75</v>
      </c>
      <c r="H26" s="7">
        <v>165</v>
      </c>
      <c r="I26" s="7">
        <v>75</v>
      </c>
      <c r="J26" s="7">
        <f t="shared" ref="J26:J34" si="11">F26-(G26+H26+I26)</f>
        <v>2006</v>
      </c>
      <c r="K26" s="7">
        <f t="shared" ref="K26:K34" si="12">ROUNDDOWN(J26,-1)</f>
        <v>2000</v>
      </c>
      <c r="N26" s="7">
        <f t="shared" ref="N26:N34" si="13">L26+M26</f>
        <v>0</v>
      </c>
      <c r="O26" s="7"/>
      <c r="P26" s="11">
        <f t="shared" ref="P26:P34" si="14">J26+H26+O26</f>
        <v>2171</v>
      </c>
    </row>
    <row r="27" spans="1:17" x14ac:dyDescent="0.2">
      <c r="A27" s="114"/>
      <c r="B27" s="1">
        <f t="shared" si="9"/>
        <v>8</v>
      </c>
      <c r="C27" s="114"/>
      <c r="D27" s="1">
        <f t="shared" si="10"/>
        <v>8</v>
      </c>
      <c r="E27" t="s">
        <v>17</v>
      </c>
      <c r="F27" s="7">
        <v>2300</v>
      </c>
      <c r="G27" s="7">
        <v>75</v>
      </c>
      <c r="H27" s="7">
        <v>165</v>
      </c>
      <c r="I27" s="7">
        <v>75</v>
      </c>
      <c r="J27" s="7">
        <f t="shared" si="11"/>
        <v>1985</v>
      </c>
      <c r="K27" s="7">
        <f t="shared" si="12"/>
        <v>1980</v>
      </c>
      <c r="N27" s="7">
        <f t="shared" si="13"/>
        <v>0</v>
      </c>
      <c r="O27" s="7"/>
      <c r="P27" s="11">
        <f t="shared" si="14"/>
        <v>2150</v>
      </c>
    </row>
    <row r="28" spans="1:17" x14ac:dyDescent="0.2">
      <c r="A28" s="114">
        <v>4</v>
      </c>
      <c r="B28" s="1">
        <v>1</v>
      </c>
      <c r="C28" s="114"/>
      <c r="D28" s="1">
        <f t="shared" si="10"/>
        <v>9</v>
      </c>
      <c r="E28" t="s">
        <v>18</v>
      </c>
      <c r="F28" s="7">
        <v>2760</v>
      </c>
      <c r="G28" s="7">
        <v>75</v>
      </c>
      <c r="H28" s="7">
        <v>165</v>
      </c>
      <c r="I28" s="7">
        <v>75</v>
      </c>
      <c r="J28" s="7">
        <f t="shared" si="11"/>
        <v>2445</v>
      </c>
      <c r="K28" s="7">
        <f t="shared" si="12"/>
        <v>2440</v>
      </c>
      <c r="N28" s="7">
        <f t="shared" si="13"/>
        <v>0</v>
      </c>
      <c r="O28" s="7"/>
      <c r="P28" s="11">
        <f t="shared" si="14"/>
        <v>2610</v>
      </c>
    </row>
    <row r="29" spans="1:17" x14ac:dyDescent="0.2">
      <c r="A29" s="114"/>
      <c r="B29" s="1">
        <f>B28+1</f>
        <v>2</v>
      </c>
      <c r="C29" s="114"/>
      <c r="D29" s="1">
        <f t="shared" si="10"/>
        <v>10</v>
      </c>
      <c r="E29" t="s">
        <v>20</v>
      </c>
      <c r="F29" s="7">
        <v>3220</v>
      </c>
      <c r="G29" s="7">
        <v>75</v>
      </c>
      <c r="H29" s="7">
        <v>165</v>
      </c>
      <c r="I29" s="7">
        <v>75</v>
      </c>
      <c r="J29" s="7">
        <f t="shared" si="11"/>
        <v>2905</v>
      </c>
      <c r="K29" s="7">
        <f t="shared" si="12"/>
        <v>2900</v>
      </c>
      <c r="N29" s="7">
        <f t="shared" si="13"/>
        <v>0</v>
      </c>
      <c r="O29" s="7"/>
      <c r="P29" s="11">
        <f t="shared" si="14"/>
        <v>3070</v>
      </c>
    </row>
    <row r="30" spans="1:17" x14ac:dyDescent="0.2">
      <c r="A30" s="114"/>
      <c r="B30" s="1">
        <f t="shared" ref="B30:B35" si="15">B29+1</f>
        <v>3</v>
      </c>
      <c r="C30" s="114"/>
      <c r="D30" s="1">
        <f t="shared" si="10"/>
        <v>11</v>
      </c>
      <c r="E30" t="s">
        <v>19</v>
      </c>
      <c r="F30" s="7">
        <v>1600</v>
      </c>
      <c r="G30" s="7">
        <v>0</v>
      </c>
      <c r="H30" s="7">
        <v>0</v>
      </c>
      <c r="I30" s="7">
        <v>75</v>
      </c>
      <c r="J30" s="7">
        <f t="shared" si="11"/>
        <v>1525</v>
      </c>
      <c r="K30" s="7">
        <f t="shared" si="12"/>
        <v>1520</v>
      </c>
      <c r="N30" s="7">
        <f t="shared" si="13"/>
        <v>0</v>
      </c>
      <c r="O30" s="7"/>
      <c r="P30" s="11">
        <f t="shared" si="14"/>
        <v>1525</v>
      </c>
    </row>
    <row r="31" spans="1:17" x14ac:dyDescent="0.2">
      <c r="A31" s="114"/>
      <c r="B31" s="1">
        <f t="shared" si="15"/>
        <v>4</v>
      </c>
      <c r="C31" s="114"/>
      <c r="D31" s="1">
        <f t="shared" si="10"/>
        <v>12</v>
      </c>
      <c r="E31" t="s">
        <v>21</v>
      </c>
      <c r="F31" s="7">
        <f>3220-1600</f>
        <v>1620</v>
      </c>
      <c r="G31" s="7">
        <v>75</v>
      </c>
      <c r="H31" s="7">
        <v>0</v>
      </c>
      <c r="I31" s="7">
        <v>0</v>
      </c>
      <c r="J31" s="7">
        <f t="shared" si="11"/>
        <v>1545</v>
      </c>
      <c r="K31" s="7">
        <f t="shared" si="12"/>
        <v>1540</v>
      </c>
      <c r="N31" s="7">
        <f t="shared" si="13"/>
        <v>0</v>
      </c>
      <c r="O31" s="7"/>
      <c r="P31" s="11">
        <f t="shared" si="14"/>
        <v>1545</v>
      </c>
    </row>
    <row r="32" spans="1:17" x14ac:dyDescent="0.2">
      <c r="A32" s="114"/>
      <c r="B32" s="1">
        <f t="shared" si="15"/>
        <v>5</v>
      </c>
      <c r="C32" s="114"/>
      <c r="D32" s="1">
        <f t="shared" si="10"/>
        <v>13</v>
      </c>
      <c r="E32" t="s">
        <v>22</v>
      </c>
      <c r="F32" s="7">
        <v>3680</v>
      </c>
      <c r="G32" s="7">
        <v>75</v>
      </c>
      <c r="H32" s="7">
        <v>165</v>
      </c>
      <c r="I32" s="7">
        <v>75</v>
      </c>
      <c r="J32" s="7">
        <f t="shared" si="11"/>
        <v>3365</v>
      </c>
      <c r="K32" s="7">
        <f t="shared" si="12"/>
        <v>3360</v>
      </c>
      <c r="N32" s="7">
        <f t="shared" si="13"/>
        <v>0</v>
      </c>
      <c r="O32" s="7"/>
      <c r="P32" s="11">
        <f t="shared" si="14"/>
        <v>3530</v>
      </c>
    </row>
    <row r="33" spans="1:16" x14ac:dyDescent="0.2">
      <c r="A33" s="114"/>
      <c r="B33" s="1">
        <f t="shared" si="15"/>
        <v>6</v>
      </c>
      <c r="C33" s="114"/>
      <c r="D33" s="1">
        <f t="shared" si="10"/>
        <v>14</v>
      </c>
      <c r="E33" t="s">
        <v>23</v>
      </c>
      <c r="F33" s="7">
        <v>3810</v>
      </c>
      <c r="G33" s="7">
        <v>75</v>
      </c>
      <c r="H33" s="7">
        <v>165</v>
      </c>
      <c r="I33" s="7">
        <v>75</v>
      </c>
      <c r="J33" s="7">
        <f t="shared" si="11"/>
        <v>3495</v>
      </c>
      <c r="K33" s="7">
        <f t="shared" si="12"/>
        <v>3490</v>
      </c>
      <c r="N33" s="7">
        <f t="shared" si="13"/>
        <v>0</v>
      </c>
      <c r="O33" s="7"/>
      <c r="P33" s="11">
        <f t="shared" si="14"/>
        <v>3660</v>
      </c>
    </row>
    <row r="34" spans="1:16" x14ac:dyDescent="0.2">
      <c r="A34" s="114"/>
      <c r="B34" s="1">
        <f t="shared" si="15"/>
        <v>7</v>
      </c>
      <c r="C34" s="114"/>
      <c r="D34" s="1">
        <f t="shared" si="10"/>
        <v>15</v>
      </c>
      <c r="E34" t="s">
        <v>24</v>
      </c>
      <c r="F34" s="7">
        <v>3931</v>
      </c>
      <c r="G34" s="7">
        <v>75</v>
      </c>
      <c r="H34" s="7">
        <v>165</v>
      </c>
      <c r="I34" s="7">
        <v>75</v>
      </c>
      <c r="J34" s="7">
        <f t="shared" si="11"/>
        <v>3616</v>
      </c>
      <c r="K34" s="7">
        <f t="shared" si="12"/>
        <v>3610</v>
      </c>
      <c r="N34" s="7">
        <f t="shared" si="13"/>
        <v>0</v>
      </c>
      <c r="O34" s="7"/>
      <c r="P34" s="11">
        <f t="shared" si="14"/>
        <v>3781</v>
      </c>
    </row>
    <row r="35" spans="1:16" x14ac:dyDescent="0.2">
      <c r="A35" s="114"/>
      <c r="B35" s="1">
        <f t="shared" si="15"/>
        <v>8</v>
      </c>
      <c r="C35" s="114"/>
      <c r="D35" s="1">
        <f t="shared" si="10"/>
        <v>16</v>
      </c>
      <c r="E35" t="s">
        <v>34</v>
      </c>
      <c r="O35" s="7"/>
    </row>
    <row r="36" spans="1:16" x14ac:dyDescent="0.2">
      <c r="A36" s="114">
        <v>5</v>
      </c>
      <c r="B36" s="1">
        <v>1</v>
      </c>
      <c r="C36" s="114">
        <v>3</v>
      </c>
      <c r="D36" s="1">
        <v>1</v>
      </c>
      <c r="E36" t="s">
        <v>34</v>
      </c>
      <c r="O36" s="7"/>
    </row>
    <row r="37" spans="1:16" x14ac:dyDescent="0.2">
      <c r="A37" s="114"/>
      <c r="B37" s="1">
        <f>B36+1</f>
        <v>2</v>
      </c>
      <c r="C37" s="114"/>
      <c r="D37" s="1">
        <f>D36+1</f>
        <v>2</v>
      </c>
      <c r="E37" t="s">
        <v>34</v>
      </c>
      <c r="O37" s="7"/>
    </row>
    <row r="38" spans="1:16" x14ac:dyDescent="0.2">
      <c r="A38" s="114"/>
      <c r="B38" s="1">
        <f t="shared" ref="B38:B43" si="16">B37+1</f>
        <v>3</v>
      </c>
      <c r="C38" s="114"/>
      <c r="D38" s="1">
        <f t="shared" ref="D38:D51" si="17">D37+1</f>
        <v>3</v>
      </c>
      <c r="E38" t="s">
        <v>35</v>
      </c>
      <c r="O38" s="7"/>
    </row>
    <row r="39" spans="1:16" x14ac:dyDescent="0.2">
      <c r="A39" s="114"/>
      <c r="B39" s="1">
        <f t="shared" si="16"/>
        <v>4</v>
      </c>
      <c r="C39" s="114"/>
      <c r="D39" s="1">
        <f t="shared" si="17"/>
        <v>4</v>
      </c>
      <c r="E39" t="s">
        <v>36</v>
      </c>
      <c r="O39" s="7"/>
    </row>
    <row r="40" spans="1:16" x14ac:dyDescent="0.2">
      <c r="A40" s="114"/>
      <c r="B40" s="1">
        <f t="shared" si="16"/>
        <v>5</v>
      </c>
      <c r="C40" s="114"/>
      <c r="D40" s="1">
        <f t="shared" si="17"/>
        <v>5</v>
      </c>
      <c r="E40" t="s">
        <v>37</v>
      </c>
      <c r="J40" s="7"/>
      <c r="K40" s="7"/>
      <c r="O40" s="7"/>
    </row>
    <row r="41" spans="1:16" x14ac:dyDescent="0.2">
      <c r="A41" s="114"/>
      <c r="B41" s="1">
        <f t="shared" si="16"/>
        <v>6</v>
      </c>
      <c r="C41" s="114"/>
      <c r="D41" s="1">
        <f t="shared" si="17"/>
        <v>6</v>
      </c>
      <c r="E41" t="s">
        <v>38</v>
      </c>
      <c r="O41" s="7"/>
    </row>
    <row r="42" spans="1:16" x14ac:dyDescent="0.2">
      <c r="A42" s="114"/>
      <c r="B42" s="1">
        <f t="shared" si="16"/>
        <v>7</v>
      </c>
      <c r="C42" s="114"/>
      <c r="D42" s="1">
        <f t="shared" si="17"/>
        <v>7</v>
      </c>
      <c r="E42" t="s">
        <v>39</v>
      </c>
      <c r="O42" s="7"/>
    </row>
    <row r="43" spans="1:16" x14ac:dyDescent="0.2">
      <c r="A43" s="114"/>
      <c r="B43" s="1">
        <f t="shared" si="16"/>
        <v>8</v>
      </c>
      <c r="C43" s="114"/>
      <c r="D43" s="1">
        <f t="shared" si="17"/>
        <v>8</v>
      </c>
      <c r="E43" t="s">
        <v>40</v>
      </c>
      <c r="O43" s="7"/>
    </row>
    <row r="44" spans="1:16" x14ac:dyDescent="0.2">
      <c r="A44" s="114">
        <v>6</v>
      </c>
      <c r="B44" s="1">
        <v>1</v>
      </c>
      <c r="C44" s="114"/>
      <c r="D44" s="1">
        <f t="shared" si="17"/>
        <v>9</v>
      </c>
      <c r="E44" t="s">
        <v>41</v>
      </c>
      <c r="F44" s="7">
        <v>1082</v>
      </c>
      <c r="G44" s="7">
        <v>75</v>
      </c>
      <c r="H44" s="7">
        <v>165</v>
      </c>
      <c r="I44" s="7">
        <v>75</v>
      </c>
      <c r="J44" s="7">
        <f t="shared" ref="J44:J49" si="18">F44-(G44+H44+I44)</f>
        <v>767</v>
      </c>
      <c r="K44" s="7">
        <f t="shared" ref="K44:K49" si="19">ROUNDDOWN(J44,-1)</f>
        <v>760</v>
      </c>
      <c r="N44" s="7">
        <f t="shared" ref="N44:N49" si="20">L44+M44</f>
        <v>0</v>
      </c>
      <c r="O44" s="7"/>
      <c r="P44" s="11">
        <f t="shared" ref="P44:P49" si="21">J44+H44+O44</f>
        <v>932</v>
      </c>
    </row>
    <row r="45" spans="1:16" x14ac:dyDescent="0.2">
      <c r="A45" s="114"/>
      <c r="B45" s="1">
        <f>B44+1</f>
        <v>2</v>
      </c>
      <c r="C45" s="114"/>
      <c r="D45" s="1">
        <f t="shared" si="17"/>
        <v>10</v>
      </c>
      <c r="E45" t="s">
        <v>42</v>
      </c>
      <c r="F45" s="7">
        <v>1100</v>
      </c>
      <c r="G45" s="7">
        <v>75</v>
      </c>
      <c r="H45" s="7">
        <v>165</v>
      </c>
      <c r="I45" s="7">
        <v>75</v>
      </c>
      <c r="J45" s="7">
        <f t="shared" si="18"/>
        <v>785</v>
      </c>
      <c r="K45" s="7">
        <f t="shared" si="19"/>
        <v>780</v>
      </c>
      <c r="N45" s="7">
        <f t="shared" si="20"/>
        <v>0</v>
      </c>
      <c r="O45" s="7"/>
      <c r="P45" s="11">
        <f t="shared" si="21"/>
        <v>950</v>
      </c>
    </row>
    <row r="46" spans="1:16" x14ac:dyDescent="0.2">
      <c r="A46" s="114"/>
      <c r="B46" s="1">
        <f t="shared" ref="B46:B51" si="22">B45+1</f>
        <v>3</v>
      </c>
      <c r="C46" s="114"/>
      <c r="D46" s="1">
        <f t="shared" si="17"/>
        <v>11</v>
      </c>
      <c r="E46" t="s">
        <v>43</v>
      </c>
      <c r="F46" s="7">
        <v>1581</v>
      </c>
      <c r="G46" s="7">
        <v>75</v>
      </c>
      <c r="H46" s="7">
        <v>165</v>
      </c>
      <c r="I46" s="7">
        <v>75</v>
      </c>
      <c r="J46" s="7">
        <f t="shared" si="18"/>
        <v>1266</v>
      </c>
      <c r="K46" s="7">
        <f t="shared" si="19"/>
        <v>1260</v>
      </c>
      <c r="N46" s="7">
        <f t="shared" si="20"/>
        <v>0</v>
      </c>
      <c r="O46" s="7"/>
      <c r="P46" s="11">
        <f t="shared" si="21"/>
        <v>1431</v>
      </c>
    </row>
    <row r="47" spans="1:16" x14ac:dyDescent="0.2">
      <c r="A47" s="114"/>
      <c r="B47" s="1">
        <f t="shared" si="22"/>
        <v>4</v>
      </c>
      <c r="C47" s="114"/>
      <c r="D47" s="1">
        <f t="shared" si="17"/>
        <v>12</v>
      </c>
      <c r="E47" t="s">
        <v>44</v>
      </c>
      <c r="F47" s="7">
        <v>1853</v>
      </c>
      <c r="G47" s="7">
        <v>75</v>
      </c>
      <c r="H47" s="7">
        <v>165</v>
      </c>
      <c r="I47" s="7">
        <v>75</v>
      </c>
      <c r="J47" s="7">
        <f t="shared" si="18"/>
        <v>1538</v>
      </c>
      <c r="K47" s="7">
        <f t="shared" si="19"/>
        <v>1530</v>
      </c>
      <c r="N47" s="7">
        <f t="shared" si="20"/>
        <v>0</v>
      </c>
      <c r="O47" s="7"/>
      <c r="P47" s="11">
        <f t="shared" si="21"/>
        <v>1703</v>
      </c>
    </row>
    <row r="48" spans="1:16" x14ac:dyDescent="0.2">
      <c r="A48" s="114"/>
      <c r="B48" s="1">
        <f t="shared" si="22"/>
        <v>5</v>
      </c>
      <c r="C48" s="114"/>
      <c r="D48" s="1">
        <f t="shared" si="17"/>
        <v>13</v>
      </c>
      <c r="E48" t="s">
        <v>45</v>
      </c>
      <c r="F48" s="7">
        <v>1896</v>
      </c>
      <c r="G48" s="7">
        <v>75</v>
      </c>
      <c r="H48" s="7">
        <v>165</v>
      </c>
      <c r="I48" s="7">
        <v>75</v>
      </c>
      <c r="J48" s="7">
        <f t="shared" si="18"/>
        <v>1581</v>
      </c>
      <c r="K48" s="7">
        <f t="shared" si="19"/>
        <v>1580</v>
      </c>
      <c r="L48" s="7">
        <v>650</v>
      </c>
      <c r="M48" s="7">
        <v>900</v>
      </c>
      <c r="N48" s="7">
        <f t="shared" si="20"/>
        <v>1550</v>
      </c>
      <c r="O48" s="7">
        <v>0</v>
      </c>
      <c r="P48" s="11">
        <f t="shared" si="21"/>
        <v>1746</v>
      </c>
    </row>
    <row r="49" spans="1:16" x14ac:dyDescent="0.2">
      <c r="A49" s="114"/>
      <c r="B49" s="1">
        <f t="shared" si="22"/>
        <v>6</v>
      </c>
      <c r="C49" s="114"/>
      <c r="D49" s="1">
        <f t="shared" si="17"/>
        <v>14</v>
      </c>
      <c r="E49" t="s">
        <v>46</v>
      </c>
      <c r="F49" s="7">
        <v>2867</v>
      </c>
      <c r="G49" s="7">
        <v>75</v>
      </c>
      <c r="H49" s="7">
        <v>165</v>
      </c>
      <c r="I49" s="7">
        <v>75</v>
      </c>
      <c r="J49" s="7">
        <f t="shared" si="18"/>
        <v>2552</v>
      </c>
      <c r="K49" s="7">
        <f t="shared" si="19"/>
        <v>2550</v>
      </c>
      <c r="N49" s="7">
        <f t="shared" si="20"/>
        <v>0</v>
      </c>
      <c r="O49" s="7"/>
      <c r="P49" s="11">
        <f t="shared" si="21"/>
        <v>2717</v>
      </c>
    </row>
    <row r="50" spans="1:16" x14ac:dyDescent="0.2">
      <c r="A50" s="114"/>
      <c r="B50" s="1">
        <f t="shared" si="22"/>
        <v>7</v>
      </c>
      <c r="C50" s="114"/>
      <c r="D50" s="1">
        <f t="shared" si="17"/>
        <v>15</v>
      </c>
      <c r="E50" t="s">
        <v>47</v>
      </c>
      <c r="O50" s="7"/>
    </row>
    <row r="51" spans="1:16" x14ac:dyDescent="0.2">
      <c r="A51" s="114"/>
      <c r="B51" s="1">
        <f t="shared" si="22"/>
        <v>8</v>
      </c>
      <c r="C51" s="114"/>
      <c r="D51" s="1">
        <f t="shared" si="17"/>
        <v>16</v>
      </c>
      <c r="E51" t="s">
        <v>48</v>
      </c>
      <c r="O51" s="7"/>
    </row>
    <row r="52" spans="1:16" x14ac:dyDescent="0.2">
      <c r="A52" s="114">
        <v>7</v>
      </c>
      <c r="B52" s="1">
        <v>1</v>
      </c>
      <c r="C52" s="114">
        <v>4</v>
      </c>
      <c r="D52" s="1">
        <v>1</v>
      </c>
      <c r="E52" t="s">
        <v>582</v>
      </c>
      <c r="O52" s="7"/>
    </row>
    <row r="53" spans="1:16" x14ac:dyDescent="0.2">
      <c r="A53" s="114"/>
      <c r="B53" s="1">
        <f>B52+1</f>
        <v>2</v>
      </c>
      <c r="C53" s="114"/>
      <c r="D53" s="1">
        <f>D52+1</f>
        <v>2</v>
      </c>
      <c r="E53" t="s">
        <v>583</v>
      </c>
      <c r="O53" s="7"/>
    </row>
    <row r="54" spans="1:16" x14ac:dyDescent="0.2">
      <c r="A54" s="114"/>
      <c r="B54" s="1">
        <f t="shared" ref="B54:B59" si="23">B53+1</f>
        <v>3</v>
      </c>
      <c r="C54" s="114"/>
      <c r="D54" s="1">
        <f t="shared" ref="D54:D67" si="24">D53+1</f>
        <v>3</v>
      </c>
      <c r="E54" t="s">
        <v>584</v>
      </c>
      <c r="O54" s="7"/>
    </row>
    <row r="55" spans="1:16" x14ac:dyDescent="0.2">
      <c r="A55" s="114"/>
      <c r="B55" s="1">
        <f t="shared" si="23"/>
        <v>4</v>
      </c>
      <c r="C55" s="114"/>
      <c r="D55" s="1">
        <f t="shared" si="24"/>
        <v>4</v>
      </c>
      <c r="E55" t="s">
        <v>585</v>
      </c>
      <c r="O55" s="7"/>
    </row>
    <row r="56" spans="1:16" x14ac:dyDescent="0.2">
      <c r="A56" s="114"/>
      <c r="B56" s="1">
        <f t="shared" si="23"/>
        <v>5</v>
      </c>
      <c r="C56" s="114"/>
      <c r="D56" s="1">
        <f t="shared" si="24"/>
        <v>5</v>
      </c>
      <c r="E56" t="s">
        <v>586</v>
      </c>
      <c r="O56" s="7"/>
    </row>
    <row r="57" spans="1:16" x14ac:dyDescent="0.2">
      <c r="A57" s="114"/>
      <c r="B57" s="1">
        <f t="shared" si="23"/>
        <v>6</v>
      </c>
      <c r="C57" s="114"/>
      <c r="D57" s="1">
        <f t="shared" si="24"/>
        <v>6</v>
      </c>
      <c r="E57" t="s">
        <v>587</v>
      </c>
      <c r="O57" s="7"/>
    </row>
    <row r="58" spans="1:16" x14ac:dyDescent="0.2">
      <c r="A58" s="114"/>
      <c r="B58" s="1">
        <f t="shared" si="23"/>
        <v>7</v>
      </c>
      <c r="C58" s="114"/>
      <c r="D58" s="1">
        <f t="shared" si="24"/>
        <v>7</v>
      </c>
      <c r="E58" t="s">
        <v>588</v>
      </c>
      <c r="O58" s="7"/>
    </row>
    <row r="59" spans="1:16" x14ac:dyDescent="0.2">
      <c r="A59" s="114"/>
      <c r="B59" s="1">
        <f t="shared" si="23"/>
        <v>8</v>
      </c>
      <c r="C59" s="114"/>
      <c r="D59" s="1">
        <f t="shared" si="24"/>
        <v>8</v>
      </c>
      <c r="E59" t="s">
        <v>589</v>
      </c>
      <c r="O59" s="7"/>
    </row>
    <row r="60" spans="1:16" x14ac:dyDescent="0.2">
      <c r="A60" s="114">
        <v>8</v>
      </c>
      <c r="B60" s="1">
        <v>1</v>
      </c>
      <c r="C60" s="114"/>
      <c r="D60" s="1">
        <f t="shared" si="24"/>
        <v>9</v>
      </c>
      <c r="E60" t="s">
        <v>590</v>
      </c>
      <c r="O60" s="7"/>
    </row>
    <row r="61" spans="1:16" x14ac:dyDescent="0.2">
      <c r="A61" s="114"/>
      <c r="B61" s="1">
        <f>B60+1</f>
        <v>2</v>
      </c>
      <c r="C61" s="114"/>
      <c r="D61" s="1">
        <f t="shared" si="24"/>
        <v>10</v>
      </c>
      <c r="E61" t="s">
        <v>591</v>
      </c>
      <c r="O61" s="7"/>
    </row>
    <row r="62" spans="1:16" x14ac:dyDescent="0.2">
      <c r="A62" s="114"/>
      <c r="B62" s="1">
        <f t="shared" ref="B62:B67" si="25">B61+1</f>
        <v>3</v>
      </c>
      <c r="C62" s="114"/>
      <c r="D62" s="1">
        <f t="shared" si="24"/>
        <v>11</v>
      </c>
      <c r="E62" t="s">
        <v>77</v>
      </c>
      <c r="F62" s="7">
        <v>4150</v>
      </c>
      <c r="G62" s="7">
        <v>0</v>
      </c>
      <c r="H62" s="7">
        <v>0</v>
      </c>
      <c r="I62" s="7">
        <v>0</v>
      </c>
      <c r="J62" s="7">
        <f t="shared" ref="J62:J67" si="26">F62-(G62+H62+I62)</f>
        <v>4150</v>
      </c>
      <c r="K62" s="7">
        <f t="shared" ref="K62:K67" si="27">ROUNDDOWN(J62,-1)</f>
        <v>4150</v>
      </c>
      <c r="O62" s="7"/>
    </row>
    <row r="63" spans="1:16" x14ac:dyDescent="0.2">
      <c r="A63" s="114"/>
      <c r="B63" s="1">
        <f t="shared" si="25"/>
        <v>4</v>
      </c>
      <c r="C63" s="114"/>
      <c r="D63" s="1">
        <f t="shared" si="24"/>
        <v>12</v>
      </c>
      <c r="E63" t="s">
        <v>78</v>
      </c>
      <c r="F63" s="7">
        <v>4150</v>
      </c>
      <c r="G63" s="7">
        <v>0</v>
      </c>
      <c r="H63" s="7">
        <v>0</v>
      </c>
      <c r="I63" s="7">
        <v>0</v>
      </c>
      <c r="J63" s="7">
        <f t="shared" si="26"/>
        <v>4150</v>
      </c>
      <c r="K63" s="7">
        <f t="shared" si="27"/>
        <v>4150</v>
      </c>
      <c r="O63" s="7"/>
    </row>
    <row r="64" spans="1:16" x14ac:dyDescent="0.2">
      <c r="A64" s="114"/>
      <c r="B64" s="1">
        <f t="shared" si="25"/>
        <v>5</v>
      </c>
      <c r="C64" s="114"/>
      <c r="D64" s="1">
        <f t="shared" si="24"/>
        <v>13</v>
      </c>
      <c r="E64" t="s">
        <v>73</v>
      </c>
      <c r="F64" s="7">
        <v>4800</v>
      </c>
      <c r="G64" s="7">
        <v>0</v>
      </c>
      <c r="H64" s="7">
        <v>0</v>
      </c>
      <c r="I64" s="7">
        <v>0</v>
      </c>
      <c r="J64" s="7">
        <f t="shared" si="26"/>
        <v>4800</v>
      </c>
      <c r="K64" s="7">
        <f t="shared" si="27"/>
        <v>4800</v>
      </c>
      <c r="O64" s="7"/>
    </row>
    <row r="65" spans="1:15" x14ac:dyDescent="0.2">
      <c r="A65" s="114"/>
      <c r="B65" s="1">
        <f t="shared" si="25"/>
        <v>6</v>
      </c>
      <c r="C65" s="114"/>
      <c r="D65" s="1">
        <f t="shared" si="24"/>
        <v>14</v>
      </c>
      <c r="E65" t="s">
        <v>74</v>
      </c>
      <c r="F65" s="7">
        <v>4900</v>
      </c>
      <c r="G65" s="7">
        <v>0</v>
      </c>
      <c r="H65" s="7">
        <v>0</v>
      </c>
      <c r="I65" s="7">
        <v>0</v>
      </c>
      <c r="J65" s="7">
        <f t="shared" si="26"/>
        <v>4900</v>
      </c>
      <c r="K65" s="7">
        <f t="shared" si="27"/>
        <v>4900</v>
      </c>
      <c r="O65" s="7"/>
    </row>
    <row r="66" spans="1:15" x14ac:dyDescent="0.2">
      <c r="A66" s="114"/>
      <c r="B66" s="1">
        <f t="shared" si="25"/>
        <v>7</v>
      </c>
      <c r="C66" s="114"/>
      <c r="D66" s="1">
        <f t="shared" si="24"/>
        <v>15</v>
      </c>
      <c r="E66" t="s">
        <v>75</v>
      </c>
      <c r="F66" s="7">
        <v>4200</v>
      </c>
      <c r="G66" s="7">
        <v>75</v>
      </c>
      <c r="H66" s="7">
        <v>0</v>
      </c>
      <c r="I66" s="7">
        <v>0</v>
      </c>
      <c r="J66" s="7">
        <f t="shared" si="26"/>
        <v>4125</v>
      </c>
      <c r="K66" s="7">
        <f t="shared" si="27"/>
        <v>4120</v>
      </c>
      <c r="O66" s="7"/>
    </row>
    <row r="67" spans="1:15" x14ac:dyDescent="0.2">
      <c r="A67" s="114"/>
      <c r="B67" s="1">
        <f t="shared" si="25"/>
        <v>8</v>
      </c>
      <c r="C67" s="114"/>
      <c r="D67" s="1">
        <f t="shared" si="24"/>
        <v>16</v>
      </c>
      <c r="E67" t="s">
        <v>76</v>
      </c>
      <c r="F67" s="7">
        <v>4300</v>
      </c>
      <c r="G67" s="7">
        <v>0</v>
      </c>
      <c r="H67" s="7">
        <v>0</v>
      </c>
      <c r="I67" s="7">
        <v>75</v>
      </c>
      <c r="J67" s="7">
        <f t="shared" si="26"/>
        <v>4225</v>
      </c>
      <c r="K67" s="7">
        <f t="shared" si="27"/>
        <v>4220</v>
      </c>
      <c r="O67" s="7"/>
    </row>
    <row r="68" spans="1:15" x14ac:dyDescent="0.2">
      <c r="O68" s="7"/>
    </row>
    <row r="69" spans="1:15" x14ac:dyDescent="0.2">
      <c r="O69" s="7"/>
    </row>
    <row r="70" spans="1:15" x14ac:dyDescent="0.2">
      <c r="O70" s="7"/>
    </row>
    <row r="71" spans="1:15" x14ac:dyDescent="0.2">
      <c r="O71" s="7"/>
    </row>
    <row r="72" spans="1:15" x14ac:dyDescent="0.2">
      <c r="O72" s="7"/>
    </row>
    <row r="73" spans="1:15" x14ac:dyDescent="0.2">
      <c r="O73" s="7"/>
    </row>
  </sheetData>
  <mergeCells count="16">
    <mergeCell ref="L2:N2"/>
    <mergeCell ref="A52:A59"/>
    <mergeCell ref="C52:C67"/>
    <mergeCell ref="A60:A67"/>
    <mergeCell ref="A1:F1"/>
    <mergeCell ref="A36:A43"/>
    <mergeCell ref="C36:C51"/>
    <mergeCell ref="A44:A51"/>
    <mergeCell ref="A4:A11"/>
    <mergeCell ref="A12:A19"/>
    <mergeCell ref="A20:A27"/>
    <mergeCell ref="C3:D3"/>
    <mergeCell ref="C4:C19"/>
    <mergeCell ref="C20:C35"/>
    <mergeCell ref="A28:A35"/>
    <mergeCell ref="G2:I2"/>
  </mergeCells>
  <phoneticPr fontId="1"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view="pageBreakPreview" zoomScaleNormal="100" zoomScaleSheetLayoutView="100" workbookViewId="0">
      <pane ySplit="1890" topLeftCell="A61" activePane="bottomLeft"/>
      <selection activeCell="H1" sqref="H1:H1048576"/>
      <selection pane="bottomLeft" activeCell="B82" sqref="B82"/>
    </sheetView>
  </sheetViews>
  <sheetFormatPr baseColWidth="10" defaultRowHeight="12.75" x14ac:dyDescent="0.2"/>
  <cols>
    <col min="1" max="1" width="5.7109375" style="1" customWidth="1"/>
    <col min="2" max="2" width="10" style="1" customWidth="1"/>
    <col min="3" max="3" width="7" style="1" customWidth="1"/>
    <col min="4" max="4" width="9.7109375" customWidth="1"/>
    <col min="5" max="5" width="33.85546875" customWidth="1"/>
    <col min="6" max="6" width="8.140625" style="1" customWidth="1"/>
    <col min="7" max="7" width="8.7109375" customWidth="1"/>
    <col min="8" max="8" width="7.28515625" customWidth="1"/>
    <col min="9" max="9" width="9.7109375" customWidth="1"/>
    <col min="10" max="10" width="27.7109375" customWidth="1"/>
    <col min="11" max="11" width="12.42578125" customWidth="1"/>
    <col min="12" max="12" width="16.140625" customWidth="1"/>
    <col min="13" max="13" width="26.28515625" customWidth="1"/>
    <col min="14" max="14" width="13.42578125" customWidth="1"/>
    <col min="15" max="15" width="16.140625" customWidth="1"/>
    <col min="17" max="17" width="15.140625" customWidth="1"/>
    <col min="18" max="18" width="16.140625" customWidth="1"/>
  </cols>
  <sheetData>
    <row r="1" spans="1:18" ht="25.5" customHeight="1" x14ac:dyDescent="0.2">
      <c r="A1" s="115" t="s">
        <v>4</v>
      </c>
      <c r="B1" s="116"/>
      <c r="C1" s="116"/>
      <c r="D1" s="116"/>
      <c r="E1" s="116"/>
      <c r="J1" t="s">
        <v>307</v>
      </c>
      <c r="L1" s="53">
        <v>15</v>
      </c>
    </row>
    <row r="2" spans="1:18" ht="27" customHeight="1" x14ac:dyDescent="0.2">
      <c r="A2" s="36" t="s">
        <v>164</v>
      </c>
      <c r="B2" s="37"/>
      <c r="C2" s="37"/>
      <c r="D2" s="38"/>
      <c r="E2" s="38"/>
      <c r="F2" s="39" t="s">
        <v>301</v>
      </c>
      <c r="G2" s="119" t="s">
        <v>300</v>
      </c>
      <c r="H2" s="120"/>
      <c r="I2" s="120"/>
      <c r="J2" s="41" t="s">
        <v>308</v>
      </c>
      <c r="K2" s="41" t="s">
        <v>303</v>
      </c>
      <c r="L2" s="40" t="s">
        <v>304</v>
      </c>
      <c r="M2" s="41" t="s">
        <v>309</v>
      </c>
      <c r="N2" s="41" t="s">
        <v>305</v>
      </c>
      <c r="O2" s="40" t="s">
        <v>306</v>
      </c>
      <c r="P2" s="41" t="s">
        <v>88</v>
      </c>
      <c r="Q2" s="41" t="s">
        <v>302</v>
      </c>
      <c r="R2" s="40" t="s">
        <v>84</v>
      </c>
    </row>
    <row r="3" spans="1:18" s="13" customFormat="1" ht="29.45" customHeight="1" x14ac:dyDescent="0.2">
      <c r="A3" s="39" t="s">
        <v>3</v>
      </c>
      <c r="B3" s="39" t="s">
        <v>0</v>
      </c>
      <c r="C3" s="121" t="s">
        <v>1</v>
      </c>
      <c r="D3" s="121"/>
      <c r="E3" s="43" t="s">
        <v>2</v>
      </c>
      <c r="F3" s="39"/>
      <c r="G3" s="39" t="s">
        <v>86</v>
      </c>
      <c r="H3" s="39" t="s">
        <v>87</v>
      </c>
      <c r="I3" s="39" t="s">
        <v>89</v>
      </c>
      <c r="J3" s="42"/>
      <c r="K3" s="42"/>
      <c r="L3" s="39" t="s">
        <v>86</v>
      </c>
      <c r="M3" s="42"/>
      <c r="N3" s="42"/>
      <c r="O3" s="42"/>
      <c r="P3" s="43"/>
      <c r="Q3" s="43"/>
      <c r="R3" s="42"/>
    </row>
    <row r="4" spans="1:18" x14ac:dyDescent="0.2">
      <c r="A4" s="122">
        <v>1</v>
      </c>
      <c r="B4" s="37">
        <v>1</v>
      </c>
      <c r="C4" s="122">
        <v>1</v>
      </c>
      <c r="D4" s="37">
        <v>1</v>
      </c>
      <c r="E4" s="44" t="s">
        <v>311</v>
      </c>
      <c r="F4" s="50">
        <v>350</v>
      </c>
      <c r="G4" s="50">
        <f>P4-H4-5</f>
        <v>240</v>
      </c>
      <c r="H4" s="50">
        <v>90</v>
      </c>
      <c r="I4" s="50">
        <f>G4+H4</f>
        <v>330</v>
      </c>
      <c r="J4" s="50"/>
      <c r="K4" s="50"/>
      <c r="L4" s="50"/>
      <c r="M4" s="50"/>
      <c r="N4" s="50"/>
      <c r="O4" s="50">
        <f>N4-$L$1</f>
        <v>-15</v>
      </c>
      <c r="P4" s="46">
        <f>K4+F4+O4</f>
        <v>335</v>
      </c>
      <c r="Q4" s="46">
        <f>F4+K4+N4</f>
        <v>350</v>
      </c>
      <c r="R4" s="50">
        <f>ROUNDDOWN(F4+K4+O4,-1)</f>
        <v>330</v>
      </c>
    </row>
    <row r="5" spans="1:18" x14ac:dyDescent="0.2">
      <c r="A5" s="122"/>
      <c r="B5" s="37">
        <f>B4+1</f>
        <v>2</v>
      </c>
      <c r="C5" s="122"/>
      <c r="D5" s="37">
        <f>D4+1</f>
        <v>2</v>
      </c>
      <c r="E5" s="44" t="s">
        <v>312</v>
      </c>
      <c r="F5" s="50">
        <f>335-22.5</f>
        <v>312.5</v>
      </c>
      <c r="G5" s="50">
        <f>P5-H5-5</f>
        <v>224.5</v>
      </c>
      <c r="H5" s="50">
        <v>90</v>
      </c>
      <c r="I5" s="50">
        <f t="shared" ref="I5:I13" si="0">G5+H5</f>
        <v>314.5</v>
      </c>
      <c r="J5" s="50"/>
      <c r="K5" s="50"/>
      <c r="L5" s="50"/>
      <c r="M5" s="50" t="str">
        <f>'Belegtabschnitte RECHTS'!E17</f>
        <v>HAM Hochstrecke vor Kopfbhf</v>
      </c>
      <c r="N5" s="50">
        <f>'Belegtabschnitte RECHTS'!F17</f>
        <v>22</v>
      </c>
      <c r="O5" s="50">
        <f>N5-$L$1</f>
        <v>7</v>
      </c>
      <c r="P5" s="46">
        <f>K5+F5+O5</f>
        <v>319.5</v>
      </c>
      <c r="Q5" s="46">
        <f>F5+K5+N5</f>
        <v>334.5</v>
      </c>
      <c r="R5" s="50">
        <f>ROUNDDOWN(F5+K5+O5,-1)</f>
        <v>310</v>
      </c>
    </row>
    <row r="6" spans="1:18" x14ac:dyDescent="0.2">
      <c r="A6" s="122"/>
      <c r="B6" s="37">
        <f t="shared" ref="B6:D12" si="1">B5+1</f>
        <v>3</v>
      </c>
      <c r="C6" s="122"/>
      <c r="D6" s="37">
        <f t="shared" si="1"/>
        <v>3</v>
      </c>
      <c r="E6" s="44" t="s">
        <v>165</v>
      </c>
      <c r="F6" s="50"/>
      <c r="G6" s="50"/>
      <c r="H6" s="50"/>
      <c r="I6" s="50"/>
      <c r="J6" s="50"/>
      <c r="K6" s="50"/>
      <c r="L6" s="50"/>
      <c r="M6" s="50"/>
      <c r="N6" s="50"/>
      <c r="O6" s="50"/>
      <c r="P6" s="46"/>
      <c r="Q6" s="46"/>
      <c r="R6" s="50"/>
    </row>
    <row r="7" spans="1:18" x14ac:dyDescent="0.2">
      <c r="A7" s="122"/>
      <c r="B7" s="37">
        <f t="shared" si="1"/>
        <v>4</v>
      </c>
      <c r="C7" s="122"/>
      <c r="D7" s="37">
        <f t="shared" si="1"/>
        <v>4</v>
      </c>
      <c r="E7" s="44" t="s">
        <v>166</v>
      </c>
      <c r="F7" s="50"/>
      <c r="G7" s="50"/>
      <c r="H7" s="50"/>
      <c r="I7" s="50"/>
      <c r="J7" s="50"/>
      <c r="K7" s="50"/>
      <c r="L7" s="50"/>
      <c r="M7" s="50"/>
      <c r="N7" s="50"/>
      <c r="O7" s="50"/>
      <c r="P7" s="46"/>
      <c r="Q7" s="46"/>
      <c r="R7" s="50"/>
    </row>
    <row r="8" spans="1:18" x14ac:dyDescent="0.2">
      <c r="A8" s="122"/>
      <c r="B8" s="37">
        <f t="shared" si="1"/>
        <v>5</v>
      </c>
      <c r="C8" s="122"/>
      <c r="D8" s="37">
        <f t="shared" si="1"/>
        <v>5</v>
      </c>
      <c r="E8" s="44" t="s">
        <v>167</v>
      </c>
      <c r="F8" s="50"/>
      <c r="G8" s="50"/>
      <c r="H8" s="50"/>
      <c r="I8" s="50"/>
      <c r="J8" s="50"/>
      <c r="K8" s="50"/>
      <c r="L8" s="50"/>
      <c r="M8" s="50"/>
      <c r="N8" s="50"/>
      <c r="O8" s="50"/>
      <c r="P8" s="46"/>
      <c r="Q8" s="46"/>
      <c r="R8" s="50"/>
    </row>
    <row r="9" spans="1:18" x14ac:dyDescent="0.2">
      <c r="A9" s="122"/>
      <c r="B9" s="37">
        <f t="shared" si="1"/>
        <v>6</v>
      </c>
      <c r="C9" s="122"/>
      <c r="D9" s="37">
        <f t="shared" si="1"/>
        <v>6</v>
      </c>
      <c r="E9" s="44" t="s">
        <v>168</v>
      </c>
      <c r="F9" s="50"/>
      <c r="G9" s="50"/>
      <c r="H9" s="50"/>
      <c r="I9" s="50"/>
      <c r="J9" s="50"/>
      <c r="K9" s="50"/>
      <c r="L9" s="50"/>
      <c r="M9" s="50"/>
      <c r="N9" s="50"/>
      <c r="O9" s="50"/>
      <c r="P9" s="46"/>
      <c r="Q9" s="46"/>
      <c r="R9" s="50"/>
    </row>
    <row r="10" spans="1:18" x14ac:dyDescent="0.2">
      <c r="A10" s="122"/>
      <c r="B10" s="37">
        <f t="shared" si="1"/>
        <v>7</v>
      </c>
      <c r="C10" s="122"/>
      <c r="D10" s="37">
        <f t="shared" si="1"/>
        <v>7</v>
      </c>
      <c r="E10" s="44" t="s">
        <v>169</v>
      </c>
      <c r="F10" s="50"/>
      <c r="G10" s="50"/>
      <c r="H10" s="50"/>
      <c r="I10" s="50"/>
      <c r="J10" s="50"/>
      <c r="K10" s="50"/>
      <c r="L10" s="50"/>
      <c r="M10" s="50"/>
      <c r="N10" s="50"/>
      <c r="O10" s="50"/>
      <c r="P10" s="46"/>
      <c r="Q10" s="46"/>
      <c r="R10" s="50"/>
    </row>
    <row r="11" spans="1:18" x14ac:dyDescent="0.2">
      <c r="A11" s="122"/>
      <c r="B11" s="37">
        <f t="shared" si="1"/>
        <v>8</v>
      </c>
      <c r="C11" s="122"/>
      <c r="D11" s="37">
        <f t="shared" si="1"/>
        <v>8</v>
      </c>
      <c r="E11" s="44" t="s">
        <v>170</v>
      </c>
      <c r="F11" s="50"/>
      <c r="G11" s="50"/>
      <c r="H11" s="50"/>
      <c r="I11" s="50"/>
      <c r="J11" s="50"/>
      <c r="K11" s="50"/>
      <c r="L11" s="50"/>
      <c r="M11" s="50"/>
      <c r="N11" s="50"/>
      <c r="O11" s="50"/>
      <c r="P11" s="46"/>
      <c r="Q11" s="46"/>
      <c r="R11" s="50"/>
    </row>
    <row r="12" spans="1:18" x14ac:dyDescent="0.2">
      <c r="A12" s="122">
        <v>2</v>
      </c>
      <c r="B12" s="37">
        <v>1</v>
      </c>
      <c r="C12" s="122"/>
      <c r="D12" s="37">
        <f t="shared" si="1"/>
        <v>9</v>
      </c>
      <c r="E12" s="44" t="s">
        <v>171</v>
      </c>
      <c r="F12" s="50">
        <v>235</v>
      </c>
      <c r="G12" s="50">
        <f>P12-H12-5</f>
        <v>125</v>
      </c>
      <c r="H12" s="50">
        <v>90</v>
      </c>
      <c r="I12" s="50">
        <f t="shared" ref="I12" si="2">G12+H12</f>
        <v>215</v>
      </c>
      <c r="J12" s="50"/>
      <c r="K12" s="50"/>
      <c r="L12" s="50"/>
      <c r="M12" s="50"/>
      <c r="N12" s="50">
        <v>0</v>
      </c>
      <c r="O12" s="50">
        <f>N12-$L$1</f>
        <v>-15</v>
      </c>
      <c r="P12" s="46">
        <f>K12+F12+O12</f>
        <v>220</v>
      </c>
      <c r="Q12" s="46">
        <f>F12+K12+N12</f>
        <v>235</v>
      </c>
      <c r="R12" s="50">
        <f>ROUNDDOWN(F12+K12+O12,-1)</f>
        <v>220</v>
      </c>
    </row>
    <row r="13" spans="1:18" x14ac:dyDescent="0.2">
      <c r="A13" s="122"/>
      <c r="B13" s="37">
        <f>B12+1</f>
        <v>2</v>
      </c>
      <c r="C13" s="122"/>
      <c r="D13" s="37">
        <f>D12+1</f>
        <v>10</v>
      </c>
      <c r="E13" s="44" t="s">
        <v>172</v>
      </c>
      <c r="F13" s="50">
        <v>230</v>
      </c>
      <c r="G13" s="50">
        <f>P13-H13-5</f>
        <v>120</v>
      </c>
      <c r="H13" s="50">
        <v>90</v>
      </c>
      <c r="I13" s="50">
        <f t="shared" si="0"/>
        <v>210</v>
      </c>
      <c r="J13" s="50"/>
      <c r="K13" s="50"/>
      <c r="L13" s="50"/>
      <c r="M13" s="50"/>
      <c r="N13" s="50">
        <v>0</v>
      </c>
      <c r="O13" s="50">
        <f>N13-$L$1</f>
        <v>-15</v>
      </c>
      <c r="P13" s="46">
        <f>K13+F13+O13</f>
        <v>215</v>
      </c>
      <c r="Q13" s="46">
        <f>F13+K13+N13</f>
        <v>230</v>
      </c>
      <c r="R13" s="50">
        <f>ROUNDDOWN(F13+K13+O13,-1)</f>
        <v>210</v>
      </c>
    </row>
    <row r="14" spans="1:18" x14ac:dyDescent="0.2">
      <c r="A14" s="122"/>
      <c r="B14" s="37">
        <f t="shared" ref="B14:B19" si="3">B13+1</f>
        <v>3</v>
      </c>
      <c r="C14" s="122"/>
      <c r="D14" s="37">
        <f t="shared" ref="D14:D19" si="4">D13+1</f>
        <v>11</v>
      </c>
      <c r="E14" s="44" t="s">
        <v>173</v>
      </c>
      <c r="F14" s="50"/>
      <c r="G14" s="50"/>
      <c r="H14" s="50"/>
      <c r="I14" s="50"/>
      <c r="J14" s="50"/>
      <c r="K14" s="50"/>
      <c r="L14" s="50"/>
      <c r="M14" s="50"/>
      <c r="N14" s="50"/>
      <c r="O14" s="50"/>
      <c r="P14" s="46"/>
      <c r="Q14" s="46"/>
      <c r="R14" s="50"/>
    </row>
    <row r="15" spans="1:18" x14ac:dyDescent="0.2">
      <c r="A15" s="122"/>
      <c r="B15" s="37">
        <f t="shared" si="3"/>
        <v>4</v>
      </c>
      <c r="C15" s="122"/>
      <c r="D15" s="37">
        <f t="shared" si="4"/>
        <v>12</v>
      </c>
      <c r="E15" s="44" t="s">
        <v>174</v>
      </c>
      <c r="F15" s="50"/>
      <c r="G15" s="50"/>
      <c r="H15" s="50"/>
      <c r="I15" s="50"/>
      <c r="J15" s="50"/>
      <c r="K15" s="50"/>
      <c r="L15" s="50"/>
      <c r="M15" s="50"/>
      <c r="N15" s="50"/>
      <c r="O15" s="50"/>
      <c r="P15" s="46"/>
      <c r="Q15" s="46"/>
      <c r="R15" s="50"/>
    </row>
    <row r="16" spans="1:18" x14ac:dyDescent="0.2">
      <c r="A16" s="122"/>
      <c r="B16" s="37">
        <f t="shared" si="3"/>
        <v>5</v>
      </c>
      <c r="C16" s="122"/>
      <c r="D16" s="37">
        <f t="shared" si="4"/>
        <v>13</v>
      </c>
      <c r="E16" s="44" t="s">
        <v>183</v>
      </c>
      <c r="F16" s="50"/>
      <c r="G16" s="50"/>
      <c r="H16" s="50"/>
      <c r="I16" s="50"/>
      <c r="J16" s="50"/>
      <c r="K16" s="50"/>
      <c r="L16" s="50"/>
      <c r="M16" s="50"/>
      <c r="N16" s="50"/>
      <c r="O16" s="50"/>
      <c r="P16" s="46"/>
      <c r="Q16" s="46"/>
      <c r="R16" s="50"/>
    </row>
    <row r="17" spans="1:18" x14ac:dyDescent="0.2">
      <c r="A17" s="122"/>
      <c r="B17" s="37">
        <f t="shared" si="3"/>
        <v>6</v>
      </c>
      <c r="C17" s="122"/>
      <c r="D17" s="37">
        <f t="shared" si="4"/>
        <v>14</v>
      </c>
      <c r="E17" s="44" t="s">
        <v>175</v>
      </c>
      <c r="F17" s="50"/>
      <c r="G17" s="50"/>
      <c r="H17" s="50"/>
      <c r="I17" s="50"/>
      <c r="J17" s="50"/>
      <c r="K17" s="50"/>
      <c r="L17" s="50"/>
      <c r="M17" s="50"/>
      <c r="N17" s="50"/>
      <c r="O17" s="50"/>
      <c r="P17" s="46"/>
      <c r="Q17" s="46"/>
      <c r="R17" s="50"/>
    </row>
    <row r="18" spans="1:18" x14ac:dyDescent="0.2">
      <c r="A18" s="122"/>
      <c r="B18" s="37">
        <f t="shared" si="3"/>
        <v>7</v>
      </c>
      <c r="C18" s="122"/>
      <c r="D18" s="37">
        <f t="shared" si="4"/>
        <v>15</v>
      </c>
      <c r="E18" s="44" t="s">
        <v>176</v>
      </c>
      <c r="F18" s="50"/>
      <c r="G18" s="50"/>
      <c r="H18" s="50"/>
      <c r="I18" s="50"/>
      <c r="J18" s="50"/>
      <c r="K18" s="50"/>
      <c r="L18" s="50"/>
      <c r="M18" s="50"/>
      <c r="N18" s="50"/>
      <c r="O18" s="50"/>
      <c r="P18" s="46"/>
      <c r="Q18" s="46"/>
      <c r="R18" s="50"/>
    </row>
    <row r="19" spans="1:18" x14ac:dyDescent="0.2">
      <c r="A19" s="122"/>
      <c r="B19" s="37">
        <f t="shared" si="3"/>
        <v>8</v>
      </c>
      <c r="C19" s="122"/>
      <c r="D19" s="37">
        <f t="shared" si="4"/>
        <v>16</v>
      </c>
      <c r="E19" s="44" t="s">
        <v>177</v>
      </c>
      <c r="F19" s="50"/>
      <c r="G19" s="50"/>
      <c r="H19" s="50"/>
      <c r="I19" s="50"/>
      <c r="J19" s="50"/>
      <c r="K19" s="50"/>
      <c r="L19" s="50"/>
      <c r="M19" s="50"/>
      <c r="N19" s="50"/>
      <c r="O19" s="50"/>
      <c r="P19" s="46"/>
      <c r="Q19" s="46"/>
      <c r="R19" s="50"/>
    </row>
    <row r="20" spans="1:18" x14ac:dyDescent="0.2">
      <c r="A20" s="122">
        <v>3</v>
      </c>
      <c r="B20" s="37">
        <v>1</v>
      </c>
      <c r="C20" s="122">
        <v>2</v>
      </c>
      <c r="D20" s="37">
        <v>1</v>
      </c>
      <c r="E20" s="44" t="s">
        <v>182</v>
      </c>
      <c r="F20" s="50"/>
      <c r="G20" s="50"/>
      <c r="H20" s="50"/>
      <c r="I20" s="50"/>
      <c r="J20" s="50"/>
      <c r="K20" s="50"/>
      <c r="L20" s="50"/>
      <c r="M20" s="50"/>
      <c r="N20" s="50"/>
      <c r="O20" s="50"/>
      <c r="P20" s="46"/>
      <c r="Q20" s="46"/>
      <c r="R20" s="50"/>
    </row>
    <row r="21" spans="1:18" x14ac:dyDescent="0.2">
      <c r="A21" s="122"/>
      <c r="B21" s="37">
        <f>B20+1</f>
        <v>2</v>
      </c>
      <c r="C21" s="122"/>
      <c r="D21" s="37">
        <f>D20+1</f>
        <v>2</v>
      </c>
      <c r="E21" s="44" t="s">
        <v>178</v>
      </c>
      <c r="F21" s="50">
        <v>39</v>
      </c>
      <c r="G21" s="50"/>
      <c r="H21" s="50"/>
      <c r="I21" s="50"/>
      <c r="J21" s="50"/>
      <c r="K21" s="50"/>
      <c r="L21" s="50"/>
      <c r="M21" s="50"/>
      <c r="N21" s="50"/>
      <c r="O21" s="50"/>
      <c r="P21" s="46"/>
      <c r="Q21" s="46"/>
      <c r="R21" s="50"/>
    </row>
    <row r="22" spans="1:18" x14ac:dyDescent="0.2">
      <c r="A22" s="122"/>
      <c r="B22" s="37">
        <f t="shared" ref="B22:B27" si="5">B21+1</f>
        <v>3</v>
      </c>
      <c r="C22" s="122"/>
      <c r="D22" s="37">
        <f t="shared" ref="D22:D35" si="6">D21+1</f>
        <v>3</v>
      </c>
      <c r="E22" s="44" t="s">
        <v>179</v>
      </c>
      <c r="F22" s="50"/>
      <c r="G22" s="50"/>
      <c r="H22" s="50"/>
      <c r="I22" s="50"/>
      <c r="J22" s="50"/>
      <c r="K22" s="50"/>
      <c r="L22" s="50"/>
      <c r="M22" s="50"/>
      <c r="N22" s="50"/>
      <c r="O22" s="50"/>
      <c r="P22" s="46"/>
      <c r="Q22" s="46"/>
      <c r="R22" s="50"/>
    </row>
    <row r="23" spans="1:18" x14ac:dyDescent="0.2">
      <c r="A23" s="122"/>
      <c r="B23" s="37">
        <f t="shared" si="5"/>
        <v>4</v>
      </c>
      <c r="C23" s="122"/>
      <c r="D23" s="37">
        <f t="shared" si="6"/>
        <v>4</v>
      </c>
      <c r="E23" s="44" t="s">
        <v>180</v>
      </c>
      <c r="F23" s="50"/>
      <c r="G23" s="50"/>
      <c r="H23" s="50"/>
      <c r="I23" s="50"/>
      <c r="J23" s="50"/>
      <c r="K23" s="50"/>
      <c r="L23" s="50"/>
      <c r="M23" s="50"/>
      <c r="N23" s="50"/>
      <c r="O23" s="50"/>
      <c r="P23" s="46"/>
      <c r="Q23" s="46"/>
      <c r="R23" s="50"/>
    </row>
    <row r="24" spans="1:18" x14ac:dyDescent="0.2">
      <c r="A24" s="122"/>
      <c r="B24" s="37">
        <f t="shared" si="5"/>
        <v>5</v>
      </c>
      <c r="C24" s="122"/>
      <c r="D24" s="37">
        <f t="shared" si="6"/>
        <v>5</v>
      </c>
      <c r="E24" s="44" t="s">
        <v>181</v>
      </c>
      <c r="F24" s="50"/>
      <c r="G24" s="50"/>
      <c r="H24" s="50"/>
      <c r="I24" s="50"/>
      <c r="J24" s="50"/>
      <c r="K24" s="50"/>
      <c r="L24" s="50"/>
      <c r="M24" s="50"/>
      <c r="N24" s="50"/>
      <c r="O24" s="50"/>
      <c r="P24" s="46"/>
      <c r="Q24" s="46"/>
      <c r="R24" s="50"/>
    </row>
    <row r="25" spans="1:18" x14ac:dyDescent="0.2">
      <c r="A25" s="122"/>
      <c r="B25" s="37">
        <f t="shared" si="5"/>
        <v>6</v>
      </c>
      <c r="C25" s="122"/>
      <c r="D25" s="37">
        <f t="shared" si="6"/>
        <v>6</v>
      </c>
      <c r="E25" s="44" t="s">
        <v>184</v>
      </c>
      <c r="F25" s="50"/>
      <c r="G25" s="50"/>
      <c r="H25" s="50"/>
      <c r="I25" s="50"/>
      <c r="J25" s="50"/>
      <c r="K25" s="50"/>
      <c r="L25" s="50"/>
      <c r="M25" s="50"/>
      <c r="N25" s="50"/>
      <c r="O25" s="50"/>
      <c r="P25" s="46"/>
      <c r="Q25" s="46"/>
      <c r="R25" s="50"/>
    </row>
    <row r="26" spans="1:18" x14ac:dyDescent="0.2">
      <c r="A26" s="122"/>
      <c r="B26" s="37">
        <f t="shared" si="5"/>
        <v>7</v>
      </c>
      <c r="C26" s="122"/>
      <c r="D26" s="37">
        <f t="shared" si="6"/>
        <v>7</v>
      </c>
      <c r="E26" s="44" t="s">
        <v>185</v>
      </c>
      <c r="F26" s="50"/>
      <c r="G26" s="50"/>
      <c r="H26" s="50"/>
      <c r="I26" s="50"/>
      <c r="J26" s="50"/>
      <c r="K26" s="50"/>
      <c r="L26" s="50"/>
      <c r="M26" s="50"/>
      <c r="N26" s="50"/>
      <c r="O26" s="50"/>
      <c r="P26" s="46"/>
      <c r="Q26" s="46"/>
      <c r="R26" s="50"/>
    </row>
    <row r="27" spans="1:18" x14ac:dyDescent="0.2">
      <c r="A27" s="122"/>
      <c r="B27" s="37">
        <f t="shared" si="5"/>
        <v>8</v>
      </c>
      <c r="C27" s="122"/>
      <c r="D27" s="37">
        <f t="shared" si="6"/>
        <v>8</v>
      </c>
      <c r="E27" s="44" t="s">
        <v>186</v>
      </c>
      <c r="F27" s="50"/>
      <c r="G27" s="50"/>
      <c r="H27" s="50"/>
      <c r="I27" s="50"/>
      <c r="J27" s="50"/>
      <c r="K27" s="50"/>
      <c r="L27" s="50"/>
      <c r="M27" s="50"/>
      <c r="N27" s="50"/>
      <c r="O27" s="50"/>
      <c r="P27" s="46"/>
      <c r="Q27" s="46"/>
      <c r="R27" s="50"/>
    </row>
    <row r="28" spans="1:18" x14ac:dyDescent="0.2">
      <c r="A28" s="122">
        <v>4</v>
      </c>
      <c r="B28" s="37">
        <v>1</v>
      </c>
      <c r="C28" s="122"/>
      <c r="D28" s="37">
        <f t="shared" si="6"/>
        <v>9</v>
      </c>
      <c r="E28" s="44" t="s">
        <v>184</v>
      </c>
      <c r="F28" s="50"/>
      <c r="G28" s="50"/>
      <c r="H28" s="50"/>
      <c r="I28" s="50"/>
      <c r="J28" s="50"/>
      <c r="K28" s="50"/>
      <c r="L28" s="50"/>
      <c r="M28" s="50"/>
      <c r="N28" s="50"/>
      <c r="O28" s="50"/>
      <c r="P28" s="46"/>
      <c r="Q28" s="46"/>
      <c r="R28" s="50"/>
    </row>
    <row r="29" spans="1:18" x14ac:dyDescent="0.2">
      <c r="A29" s="122"/>
      <c r="B29" s="37">
        <f>B28+1</f>
        <v>2</v>
      </c>
      <c r="C29" s="122"/>
      <c r="D29" s="37">
        <f t="shared" si="6"/>
        <v>10</v>
      </c>
      <c r="E29" s="44" t="s">
        <v>188</v>
      </c>
      <c r="F29" s="50">
        <v>23.5</v>
      </c>
      <c r="G29" s="50"/>
      <c r="H29" s="50"/>
      <c r="I29" s="50"/>
      <c r="J29" s="50"/>
      <c r="K29" s="50"/>
      <c r="L29" s="50"/>
      <c r="M29" s="50"/>
      <c r="N29" s="50"/>
      <c r="O29" s="50"/>
      <c r="P29" s="46"/>
      <c r="Q29" s="46"/>
      <c r="R29" s="50"/>
    </row>
    <row r="30" spans="1:18" x14ac:dyDescent="0.2">
      <c r="A30" s="122"/>
      <c r="B30" s="37">
        <f t="shared" ref="B30:B35" si="7">B29+1</f>
        <v>3</v>
      </c>
      <c r="C30" s="122"/>
      <c r="D30" s="37">
        <f t="shared" si="6"/>
        <v>11</v>
      </c>
      <c r="E30" s="44" t="s">
        <v>189</v>
      </c>
      <c r="F30" s="50">
        <v>23</v>
      </c>
      <c r="G30" s="50"/>
      <c r="H30" s="50"/>
      <c r="I30" s="50"/>
      <c r="J30" s="50"/>
      <c r="K30" s="50"/>
      <c r="L30" s="50"/>
      <c r="M30" s="50"/>
      <c r="N30" s="50"/>
      <c r="O30" s="50"/>
      <c r="P30" s="46"/>
      <c r="Q30" s="46"/>
      <c r="R30" s="50"/>
    </row>
    <row r="31" spans="1:18" x14ac:dyDescent="0.2">
      <c r="A31" s="122"/>
      <c r="B31" s="37">
        <f t="shared" si="7"/>
        <v>4</v>
      </c>
      <c r="C31" s="122"/>
      <c r="D31" s="37">
        <f t="shared" si="6"/>
        <v>12</v>
      </c>
      <c r="E31" s="44" t="s">
        <v>190</v>
      </c>
      <c r="F31" s="50">
        <v>23</v>
      </c>
      <c r="G31" s="50"/>
      <c r="H31" s="50"/>
      <c r="I31" s="50"/>
      <c r="J31" s="50"/>
      <c r="K31" s="50"/>
      <c r="L31" s="50"/>
      <c r="M31" s="50"/>
      <c r="N31" s="50"/>
      <c r="O31" s="50"/>
      <c r="P31" s="46"/>
      <c r="Q31" s="46"/>
      <c r="R31" s="50"/>
    </row>
    <row r="32" spans="1:18" x14ac:dyDescent="0.2">
      <c r="A32" s="122"/>
      <c r="B32" s="37">
        <f t="shared" si="7"/>
        <v>5</v>
      </c>
      <c r="C32" s="122"/>
      <c r="D32" s="37">
        <f t="shared" si="6"/>
        <v>13</v>
      </c>
      <c r="E32" s="44" t="s">
        <v>310</v>
      </c>
      <c r="F32" s="50">
        <v>21.5</v>
      </c>
      <c r="G32" s="50"/>
      <c r="H32" s="50"/>
      <c r="I32" s="50"/>
      <c r="J32" s="50"/>
      <c r="K32" s="50"/>
      <c r="L32" s="50"/>
      <c r="M32" s="50"/>
      <c r="N32" s="50"/>
      <c r="O32" s="50"/>
      <c r="P32" s="46"/>
      <c r="Q32" s="46"/>
      <c r="R32" s="50"/>
    </row>
    <row r="33" spans="1:18" x14ac:dyDescent="0.2">
      <c r="A33" s="122"/>
      <c r="B33" s="37">
        <f t="shared" si="7"/>
        <v>6</v>
      </c>
      <c r="C33" s="122"/>
      <c r="D33" s="37">
        <f t="shared" si="6"/>
        <v>14</v>
      </c>
      <c r="E33" s="44" t="s">
        <v>191</v>
      </c>
      <c r="F33" s="45">
        <v>129</v>
      </c>
      <c r="G33" s="50">
        <f>P33-H33-5</f>
        <v>65</v>
      </c>
      <c r="H33" s="50">
        <v>90</v>
      </c>
      <c r="I33" s="50">
        <f t="shared" ref="I33" si="8">G33+H33</f>
        <v>155</v>
      </c>
      <c r="J33" s="50" t="str">
        <f t="shared" ref="J33:K35" si="9">E30</f>
        <v>HAM HBHF Zufahrt Gleis 1</v>
      </c>
      <c r="K33" s="50">
        <f t="shared" si="9"/>
        <v>23</v>
      </c>
      <c r="L33" s="45">
        <f>K33-$L$1</f>
        <v>8</v>
      </c>
      <c r="M33" s="50" t="str">
        <f>E41</f>
        <v>HAM HBHF Gleis 1</v>
      </c>
      <c r="N33" s="50">
        <f>F41</f>
        <v>23</v>
      </c>
      <c r="O33" s="50">
        <f>N33-$L$1</f>
        <v>8</v>
      </c>
      <c r="P33" s="46">
        <f>K33+F33+O33</f>
        <v>160</v>
      </c>
      <c r="Q33" s="46">
        <f>F33+K33+N33</f>
        <v>175</v>
      </c>
      <c r="R33" s="50">
        <f>ROUNDDOWN(F33+K33+O33,-1)</f>
        <v>160</v>
      </c>
    </row>
    <row r="34" spans="1:18" x14ac:dyDescent="0.2">
      <c r="A34" s="122"/>
      <c r="B34" s="37">
        <f t="shared" si="7"/>
        <v>7</v>
      </c>
      <c r="C34" s="122"/>
      <c r="D34" s="37">
        <f t="shared" si="6"/>
        <v>15</v>
      </c>
      <c r="E34" s="44" t="s">
        <v>192</v>
      </c>
      <c r="F34" s="50">
        <v>127</v>
      </c>
      <c r="G34" s="50">
        <f t="shared" ref="G34:G40" si="10">P34-H34-5</f>
        <v>56.5</v>
      </c>
      <c r="H34" s="50">
        <v>90</v>
      </c>
      <c r="I34" s="50">
        <f t="shared" ref="I34:I40" si="11">G34+H34</f>
        <v>146.5</v>
      </c>
      <c r="J34" s="50" t="str">
        <f t="shared" si="9"/>
        <v>HAM HBHF Zufahrt Gleis 2</v>
      </c>
      <c r="K34" s="50">
        <f t="shared" si="9"/>
        <v>23</v>
      </c>
      <c r="L34" s="50">
        <f>K34-$L$1</f>
        <v>8</v>
      </c>
      <c r="M34" s="50" t="str">
        <f>E42</f>
        <v>HAM HBHF Gleis 2</v>
      </c>
      <c r="N34" s="50">
        <f>F42</f>
        <v>16.5</v>
      </c>
      <c r="O34" s="50">
        <f>N34-$L$1</f>
        <v>1.5</v>
      </c>
      <c r="P34" s="46">
        <f>K34+F34+O34</f>
        <v>151.5</v>
      </c>
      <c r="Q34" s="46">
        <f>F34+K34+N34</f>
        <v>166.5</v>
      </c>
      <c r="R34" s="50">
        <f>ROUNDDOWN(F34+K34+O34,-1)</f>
        <v>150</v>
      </c>
    </row>
    <row r="35" spans="1:18" x14ac:dyDescent="0.2">
      <c r="A35" s="122"/>
      <c r="B35" s="37">
        <f t="shared" si="7"/>
        <v>8</v>
      </c>
      <c r="C35" s="122"/>
      <c r="D35" s="37">
        <f t="shared" si="6"/>
        <v>16</v>
      </c>
      <c r="E35" s="44" t="s">
        <v>193</v>
      </c>
      <c r="F35" s="50">
        <v>164</v>
      </c>
      <c r="G35" s="50">
        <f t="shared" si="10"/>
        <v>100</v>
      </c>
      <c r="H35" s="50">
        <v>90</v>
      </c>
      <c r="I35" s="50">
        <f t="shared" si="11"/>
        <v>190</v>
      </c>
      <c r="J35" s="50" t="str">
        <f t="shared" si="9"/>
        <v>HAM HBHF Zufahrt Gleis 3</v>
      </c>
      <c r="K35" s="50">
        <f t="shared" si="9"/>
        <v>21.5</v>
      </c>
      <c r="L35" s="50">
        <f>K35-$L$1</f>
        <v>6.5</v>
      </c>
      <c r="M35" s="50" t="str">
        <f>E49</f>
        <v>HAM HBHF Gleis 3</v>
      </c>
      <c r="N35" s="50">
        <f>F49</f>
        <v>24.5</v>
      </c>
      <c r="O35" s="50">
        <f t="shared" ref="O35:O40" si="12">N35-$L$1</f>
        <v>9.5</v>
      </c>
      <c r="P35" s="46">
        <f t="shared" ref="P35:P40" si="13">K35+F35+O35</f>
        <v>195</v>
      </c>
      <c r="Q35" s="46">
        <f t="shared" ref="Q35:Q40" si="14">F35+K35+N35</f>
        <v>210</v>
      </c>
      <c r="R35" s="50">
        <f t="shared" ref="R35:R40" si="15">ROUNDDOWN(F35+K35+O35,-1)</f>
        <v>190</v>
      </c>
    </row>
    <row r="36" spans="1:18" x14ac:dyDescent="0.2">
      <c r="A36" s="122">
        <v>5</v>
      </c>
      <c r="B36" s="37">
        <v>1</v>
      </c>
      <c r="C36" s="122">
        <v>3</v>
      </c>
      <c r="D36" s="37">
        <v>1</v>
      </c>
      <c r="E36" s="44" t="s">
        <v>194</v>
      </c>
      <c r="F36" s="50">
        <v>225</v>
      </c>
      <c r="G36" s="50">
        <f t="shared" si="10"/>
        <v>163.5</v>
      </c>
      <c r="H36" s="50">
        <v>90</v>
      </c>
      <c r="I36" s="50">
        <f t="shared" si="11"/>
        <v>253.5</v>
      </c>
      <c r="J36" s="50" t="str">
        <f>E29</f>
        <v>HAM HBHF Zufahrt Gleis 4</v>
      </c>
      <c r="K36" s="50">
        <f>F29</f>
        <v>23.5</v>
      </c>
      <c r="L36" s="50">
        <f t="shared" ref="L36:L40" si="16">K36-$L$1</f>
        <v>8.5</v>
      </c>
      <c r="M36" s="50" t="str">
        <f>E54</f>
        <v>HAM HBHF Ausfahrt Gleis 4</v>
      </c>
      <c r="N36" s="50">
        <f>F54</f>
        <v>25</v>
      </c>
      <c r="O36" s="50">
        <f t="shared" si="12"/>
        <v>10</v>
      </c>
      <c r="P36" s="46">
        <f t="shared" si="13"/>
        <v>258.5</v>
      </c>
      <c r="Q36" s="46">
        <f t="shared" si="14"/>
        <v>273.5</v>
      </c>
      <c r="R36" s="50">
        <f t="shared" si="15"/>
        <v>250</v>
      </c>
    </row>
    <row r="37" spans="1:18" x14ac:dyDescent="0.2">
      <c r="A37" s="122"/>
      <c r="B37" s="37">
        <f>B36+1</f>
        <v>2</v>
      </c>
      <c r="C37" s="122"/>
      <c r="D37" s="37">
        <f>D36+1</f>
        <v>2</v>
      </c>
      <c r="E37" s="44" t="s">
        <v>195</v>
      </c>
      <c r="F37" s="50">
        <f>289-39</f>
        <v>250</v>
      </c>
      <c r="G37" s="50">
        <f t="shared" si="10"/>
        <v>211.5</v>
      </c>
      <c r="H37" s="50">
        <v>90</v>
      </c>
      <c r="I37" s="50">
        <f t="shared" si="11"/>
        <v>301.5</v>
      </c>
      <c r="J37" s="50" t="str">
        <f>E21</f>
        <v>HAM HBHF Zufahrt Gleis 5</v>
      </c>
      <c r="K37" s="50">
        <f>F21</f>
        <v>39</v>
      </c>
      <c r="L37" s="50">
        <f t="shared" si="16"/>
        <v>24</v>
      </c>
      <c r="M37" s="50" t="str">
        <f>E58</f>
        <v>HAM HBHF Ausfahrt Gleis 5</v>
      </c>
      <c r="N37" s="50">
        <f>F58</f>
        <v>32.5</v>
      </c>
      <c r="O37" s="50">
        <f t="shared" si="12"/>
        <v>17.5</v>
      </c>
      <c r="P37" s="46">
        <f t="shared" si="13"/>
        <v>306.5</v>
      </c>
      <c r="Q37" s="46">
        <f t="shared" si="14"/>
        <v>321.5</v>
      </c>
      <c r="R37" s="50">
        <f t="shared" si="15"/>
        <v>300</v>
      </c>
    </row>
    <row r="38" spans="1:18" x14ac:dyDescent="0.2">
      <c r="A38" s="122"/>
      <c r="B38" s="37">
        <f t="shared" ref="B38:B43" si="17">B37+1</f>
        <v>3</v>
      </c>
      <c r="C38" s="122"/>
      <c r="D38" s="37">
        <f t="shared" ref="D38:D51" si="18">D37+1</f>
        <v>3</v>
      </c>
      <c r="E38" s="44" t="s">
        <v>196</v>
      </c>
      <c r="F38" s="50">
        <v>322</v>
      </c>
      <c r="G38" s="50">
        <f t="shared" si="10"/>
        <v>245.5</v>
      </c>
      <c r="H38" s="50">
        <v>90</v>
      </c>
      <c r="I38" s="50">
        <f t="shared" si="11"/>
        <v>335.5</v>
      </c>
      <c r="J38" s="50"/>
      <c r="K38" s="50"/>
      <c r="L38" s="50">
        <f t="shared" si="16"/>
        <v>-15</v>
      </c>
      <c r="M38" s="50" t="str">
        <f>E60</f>
        <v>HAM HBHF Ausfahrt Gleis 6</v>
      </c>
      <c r="N38" s="50">
        <f>F60</f>
        <v>33.5</v>
      </c>
      <c r="O38" s="50">
        <f t="shared" si="12"/>
        <v>18.5</v>
      </c>
      <c r="P38" s="46">
        <f t="shared" si="13"/>
        <v>340.5</v>
      </c>
      <c r="Q38" s="46">
        <f t="shared" si="14"/>
        <v>355.5</v>
      </c>
      <c r="R38" s="50">
        <f t="shared" si="15"/>
        <v>340</v>
      </c>
    </row>
    <row r="39" spans="1:18" x14ac:dyDescent="0.2">
      <c r="A39" s="122"/>
      <c r="B39" s="37">
        <f t="shared" si="17"/>
        <v>4</v>
      </c>
      <c r="C39" s="122"/>
      <c r="D39" s="37">
        <f t="shared" si="18"/>
        <v>4</v>
      </c>
      <c r="E39" s="44" t="s">
        <v>197</v>
      </c>
      <c r="F39" s="50">
        <v>276</v>
      </c>
      <c r="G39" s="50">
        <f t="shared" si="10"/>
        <v>186.5</v>
      </c>
      <c r="H39" s="50">
        <v>90</v>
      </c>
      <c r="I39" s="50">
        <f t="shared" si="11"/>
        <v>276.5</v>
      </c>
      <c r="J39" s="50"/>
      <c r="K39" s="50"/>
      <c r="L39" s="50">
        <f t="shared" si="16"/>
        <v>-15</v>
      </c>
      <c r="M39" s="50" t="str">
        <f t="shared" ref="M39:N40" si="19">E61</f>
        <v>HAM HBHF Ausfahrt Gleis 7</v>
      </c>
      <c r="N39" s="50">
        <f t="shared" si="19"/>
        <v>20.5</v>
      </c>
      <c r="O39" s="50">
        <f t="shared" si="12"/>
        <v>5.5</v>
      </c>
      <c r="P39" s="46">
        <f t="shared" si="13"/>
        <v>281.5</v>
      </c>
      <c r="Q39" s="46">
        <f t="shared" si="14"/>
        <v>296.5</v>
      </c>
      <c r="R39" s="50">
        <f t="shared" si="15"/>
        <v>280</v>
      </c>
    </row>
    <row r="40" spans="1:18" x14ac:dyDescent="0.2">
      <c r="A40" s="122"/>
      <c r="B40" s="37">
        <f t="shared" si="17"/>
        <v>5</v>
      </c>
      <c r="C40" s="122"/>
      <c r="D40" s="37">
        <f t="shared" si="18"/>
        <v>5</v>
      </c>
      <c r="E40" s="44" t="s">
        <v>198</v>
      </c>
      <c r="F40" s="50">
        <v>235</v>
      </c>
      <c r="G40" s="50">
        <f t="shared" si="10"/>
        <v>145.5</v>
      </c>
      <c r="H40" s="50">
        <v>90</v>
      </c>
      <c r="I40" s="50">
        <f t="shared" si="11"/>
        <v>235.5</v>
      </c>
      <c r="J40" s="50"/>
      <c r="K40" s="50"/>
      <c r="L40" s="50">
        <f t="shared" si="16"/>
        <v>-15</v>
      </c>
      <c r="M40" s="50" t="str">
        <f t="shared" si="19"/>
        <v>HAM HBHF Ausfahrt Gleis 8</v>
      </c>
      <c r="N40" s="50">
        <f t="shared" si="19"/>
        <v>20.5</v>
      </c>
      <c r="O40" s="50">
        <f t="shared" si="12"/>
        <v>5.5</v>
      </c>
      <c r="P40" s="46">
        <f t="shared" si="13"/>
        <v>240.5</v>
      </c>
      <c r="Q40" s="46">
        <f t="shared" si="14"/>
        <v>255.5</v>
      </c>
      <c r="R40" s="50">
        <f t="shared" si="15"/>
        <v>240</v>
      </c>
    </row>
    <row r="41" spans="1:18" x14ac:dyDescent="0.2">
      <c r="A41" s="122"/>
      <c r="B41" s="37">
        <f t="shared" si="17"/>
        <v>6</v>
      </c>
      <c r="C41" s="122"/>
      <c r="D41" s="37">
        <f t="shared" si="18"/>
        <v>6</v>
      </c>
      <c r="E41" s="44" t="s">
        <v>204</v>
      </c>
      <c r="F41" s="50">
        <v>23</v>
      </c>
      <c r="G41" s="50"/>
      <c r="H41" s="50"/>
      <c r="I41" s="50"/>
      <c r="J41" s="50"/>
      <c r="K41" s="50"/>
      <c r="L41" s="50"/>
      <c r="M41" s="50"/>
      <c r="N41" s="50"/>
      <c r="O41" s="50"/>
      <c r="P41" s="46"/>
      <c r="Q41" s="46"/>
      <c r="R41" s="50"/>
    </row>
    <row r="42" spans="1:18" x14ac:dyDescent="0.2">
      <c r="A42" s="122"/>
      <c r="B42" s="37">
        <f t="shared" si="17"/>
        <v>7</v>
      </c>
      <c r="C42" s="122"/>
      <c r="D42" s="37">
        <f t="shared" si="18"/>
        <v>7</v>
      </c>
      <c r="E42" s="44" t="s">
        <v>208</v>
      </c>
      <c r="F42" s="50">
        <v>16.5</v>
      </c>
      <c r="G42" s="50"/>
      <c r="H42" s="50"/>
      <c r="I42" s="50"/>
      <c r="J42" s="50"/>
      <c r="K42" s="50"/>
      <c r="L42" s="50"/>
      <c r="M42" s="50"/>
      <c r="N42" s="50"/>
      <c r="O42" s="50"/>
      <c r="P42" s="46"/>
      <c r="Q42" s="46"/>
      <c r="R42" s="50"/>
    </row>
    <row r="43" spans="1:18" x14ac:dyDescent="0.2">
      <c r="A43" s="122"/>
      <c r="B43" s="37">
        <f t="shared" si="17"/>
        <v>8</v>
      </c>
      <c r="C43" s="122"/>
      <c r="D43" s="37">
        <f t="shared" si="18"/>
        <v>8</v>
      </c>
      <c r="E43" s="44" t="s">
        <v>205</v>
      </c>
      <c r="F43" s="50"/>
      <c r="G43" s="50"/>
      <c r="H43" s="50"/>
      <c r="I43" s="50"/>
      <c r="J43" s="50"/>
      <c r="K43" s="50"/>
      <c r="L43" s="50"/>
      <c r="M43" s="50"/>
      <c r="N43" s="50"/>
      <c r="O43" s="50"/>
      <c r="P43" s="46"/>
      <c r="Q43" s="46"/>
      <c r="R43" s="50"/>
    </row>
    <row r="44" spans="1:18" x14ac:dyDescent="0.2">
      <c r="A44" s="122">
        <v>6</v>
      </c>
      <c r="B44" s="37">
        <v>1</v>
      </c>
      <c r="C44" s="122"/>
      <c r="D44" s="37">
        <f t="shared" si="18"/>
        <v>9</v>
      </c>
      <c r="E44" s="44" t="s">
        <v>209</v>
      </c>
      <c r="F44" s="50"/>
      <c r="G44" s="50"/>
      <c r="H44" s="50"/>
      <c r="I44" s="50"/>
      <c r="J44" s="50"/>
      <c r="K44" s="50"/>
      <c r="L44" s="50"/>
      <c r="M44" s="50"/>
      <c r="N44" s="50"/>
      <c r="O44" s="50"/>
      <c r="P44" s="46"/>
      <c r="Q44" s="46"/>
      <c r="R44" s="50"/>
    </row>
    <row r="45" spans="1:18" x14ac:dyDescent="0.2">
      <c r="A45" s="122"/>
      <c r="B45" s="37">
        <f>B44+1</f>
        <v>2</v>
      </c>
      <c r="C45" s="122"/>
      <c r="D45" s="37">
        <f t="shared" si="18"/>
        <v>10</v>
      </c>
      <c r="E45" s="44" t="s">
        <v>210</v>
      </c>
      <c r="F45" s="50"/>
      <c r="G45" s="50"/>
      <c r="H45" s="50"/>
      <c r="I45" s="50"/>
      <c r="J45" s="50"/>
      <c r="K45" s="50"/>
      <c r="L45" s="50"/>
      <c r="M45" s="50"/>
      <c r="N45" s="50"/>
      <c r="O45" s="50"/>
      <c r="P45" s="46"/>
      <c r="Q45" s="46"/>
      <c r="R45" s="50"/>
    </row>
    <row r="46" spans="1:18" x14ac:dyDescent="0.2">
      <c r="A46" s="122"/>
      <c r="B46" s="37">
        <f t="shared" ref="B46:B51" si="20">B45+1</f>
        <v>3</v>
      </c>
      <c r="C46" s="122"/>
      <c r="D46" s="37">
        <f t="shared" si="18"/>
        <v>11</v>
      </c>
      <c r="E46" s="44" t="s">
        <v>213</v>
      </c>
      <c r="F46" s="50"/>
      <c r="G46" s="50"/>
      <c r="H46" s="50"/>
      <c r="I46" s="50"/>
      <c r="J46" s="50"/>
      <c r="K46" s="50"/>
      <c r="L46" s="50"/>
      <c r="M46" s="50"/>
      <c r="N46" s="50"/>
      <c r="O46" s="50"/>
      <c r="P46" s="46"/>
      <c r="Q46" s="46"/>
      <c r="R46" s="50"/>
    </row>
    <row r="47" spans="1:18" x14ac:dyDescent="0.2">
      <c r="A47" s="122"/>
      <c r="B47" s="37">
        <f t="shared" si="20"/>
        <v>4</v>
      </c>
      <c r="C47" s="122"/>
      <c r="D47" s="37">
        <f t="shared" si="18"/>
        <v>12</v>
      </c>
      <c r="E47" s="44" t="s">
        <v>206</v>
      </c>
      <c r="F47" s="50">
        <v>15</v>
      </c>
      <c r="G47" s="50"/>
      <c r="H47" s="50"/>
      <c r="I47" s="50"/>
      <c r="J47" s="50"/>
      <c r="K47" s="50"/>
      <c r="L47" s="50"/>
      <c r="M47" s="50"/>
      <c r="N47" s="50"/>
      <c r="O47" s="50"/>
      <c r="P47" s="46"/>
      <c r="Q47" s="46"/>
      <c r="R47" s="50"/>
    </row>
    <row r="48" spans="1:18" x14ac:dyDescent="0.2">
      <c r="A48" s="122"/>
      <c r="B48" s="37">
        <f t="shared" si="20"/>
        <v>5</v>
      </c>
      <c r="C48" s="122"/>
      <c r="D48" s="37">
        <f t="shared" si="18"/>
        <v>13</v>
      </c>
      <c r="E48" s="44" t="s">
        <v>214</v>
      </c>
      <c r="F48" s="50">
        <v>15</v>
      </c>
      <c r="G48" s="50"/>
      <c r="H48" s="50"/>
      <c r="I48" s="50"/>
      <c r="J48" s="50"/>
      <c r="K48" s="50"/>
      <c r="L48" s="50"/>
      <c r="M48" s="50"/>
      <c r="N48" s="50"/>
      <c r="O48" s="50"/>
      <c r="P48" s="46"/>
      <c r="Q48" s="46"/>
      <c r="R48" s="50"/>
    </row>
    <row r="49" spans="1:18" x14ac:dyDescent="0.2">
      <c r="A49" s="122"/>
      <c r="B49" s="37">
        <f t="shared" si="20"/>
        <v>6</v>
      </c>
      <c r="C49" s="122"/>
      <c r="D49" s="37">
        <f t="shared" si="18"/>
        <v>14</v>
      </c>
      <c r="E49" s="44" t="s">
        <v>218</v>
      </c>
      <c r="F49" s="50">
        <v>24.5</v>
      </c>
      <c r="G49" s="50"/>
      <c r="H49" s="50"/>
      <c r="I49" s="50"/>
      <c r="J49" s="50"/>
      <c r="K49" s="50"/>
      <c r="L49" s="50"/>
      <c r="M49" s="50"/>
      <c r="N49" s="50"/>
      <c r="O49" s="50"/>
      <c r="P49" s="46"/>
      <c r="Q49" s="46"/>
      <c r="R49" s="50"/>
    </row>
    <row r="50" spans="1:18" x14ac:dyDescent="0.2">
      <c r="A50" s="122"/>
      <c r="B50" s="37">
        <f t="shared" si="20"/>
        <v>7</v>
      </c>
      <c r="C50" s="122"/>
      <c r="D50" s="37">
        <f t="shared" si="18"/>
        <v>15</v>
      </c>
      <c r="E50" s="44" t="s">
        <v>220</v>
      </c>
      <c r="F50" s="50"/>
      <c r="G50" s="50"/>
      <c r="H50" s="50"/>
      <c r="I50" s="50"/>
      <c r="J50" s="50"/>
      <c r="K50" s="50"/>
      <c r="L50" s="50"/>
      <c r="M50" s="50"/>
      <c r="N50" s="50"/>
      <c r="O50" s="50"/>
      <c r="P50" s="46"/>
      <c r="Q50" s="46"/>
      <c r="R50" s="50"/>
    </row>
    <row r="51" spans="1:18" x14ac:dyDescent="0.2">
      <c r="A51" s="122"/>
      <c r="B51" s="37">
        <f t="shared" si="20"/>
        <v>8</v>
      </c>
      <c r="C51" s="122"/>
      <c r="D51" s="37">
        <f t="shared" si="18"/>
        <v>16</v>
      </c>
      <c r="E51" s="44" t="s">
        <v>221</v>
      </c>
      <c r="F51" s="50"/>
      <c r="G51" s="50"/>
      <c r="H51" s="50"/>
      <c r="I51" s="50"/>
      <c r="J51" s="50"/>
      <c r="K51" s="50"/>
      <c r="L51" s="50"/>
      <c r="M51" s="50"/>
      <c r="N51" s="50"/>
      <c r="O51" s="50"/>
      <c r="P51" s="46"/>
      <c r="Q51" s="46"/>
      <c r="R51" s="50"/>
    </row>
    <row r="52" spans="1:18" x14ac:dyDescent="0.2">
      <c r="A52" s="122">
        <v>7</v>
      </c>
      <c r="B52" s="37">
        <v>1</v>
      </c>
      <c r="C52" s="122">
        <v>4</v>
      </c>
      <c r="D52" s="37">
        <v>1</v>
      </c>
      <c r="E52" s="44" t="s">
        <v>185</v>
      </c>
      <c r="F52" s="50"/>
      <c r="G52" s="50"/>
      <c r="H52" s="50"/>
      <c r="I52" s="50"/>
      <c r="J52" s="50"/>
      <c r="K52" s="50"/>
      <c r="L52" s="50"/>
      <c r="M52" s="50"/>
      <c r="N52" s="50"/>
      <c r="O52" s="50"/>
      <c r="P52" s="46"/>
      <c r="Q52" s="46"/>
      <c r="R52" s="50"/>
    </row>
    <row r="53" spans="1:18" x14ac:dyDescent="0.2">
      <c r="A53" s="122"/>
      <c r="B53" s="37">
        <f>B52+1</f>
        <v>2</v>
      </c>
      <c r="C53" s="122"/>
      <c r="D53" s="37">
        <f>D52+1</f>
        <v>2</v>
      </c>
      <c r="E53" s="44" t="s">
        <v>222</v>
      </c>
      <c r="F53" s="50"/>
      <c r="G53" s="50"/>
      <c r="H53" s="50"/>
      <c r="I53" s="50"/>
      <c r="J53" s="50"/>
      <c r="K53" s="50"/>
      <c r="L53" s="50"/>
      <c r="M53" s="50"/>
      <c r="N53" s="50"/>
      <c r="O53" s="50"/>
      <c r="P53" s="46"/>
      <c r="Q53" s="46"/>
      <c r="R53" s="50"/>
    </row>
    <row r="54" spans="1:18" x14ac:dyDescent="0.2">
      <c r="A54" s="122"/>
      <c r="B54" s="37">
        <f t="shared" ref="B54:B59" si="21">B53+1</f>
        <v>3</v>
      </c>
      <c r="C54" s="122"/>
      <c r="D54" s="37">
        <f t="shared" ref="D54:D67" si="22">D53+1</f>
        <v>3</v>
      </c>
      <c r="E54" s="44" t="s">
        <v>224</v>
      </c>
      <c r="F54" s="50">
        <v>25</v>
      </c>
      <c r="G54" s="50"/>
      <c r="H54" s="50"/>
      <c r="I54" s="50"/>
      <c r="J54" s="50"/>
      <c r="K54" s="50"/>
      <c r="L54" s="50"/>
      <c r="M54" s="50"/>
      <c r="N54" s="50"/>
      <c r="O54" s="50"/>
      <c r="P54" s="46"/>
      <c r="Q54" s="46"/>
      <c r="R54" s="50"/>
    </row>
    <row r="55" spans="1:18" x14ac:dyDescent="0.2">
      <c r="A55" s="122"/>
      <c r="B55" s="37">
        <f t="shared" si="21"/>
        <v>4</v>
      </c>
      <c r="C55" s="122"/>
      <c r="D55" s="37">
        <f t="shared" si="22"/>
        <v>4</v>
      </c>
      <c r="E55" s="44" t="s">
        <v>184</v>
      </c>
      <c r="F55" s="50"/>
      <c r="G55" s="50"/>
      <c r="H55" s="50"/>
      <c r="I55" s="50"/>
      <c r="J55" s="50"/>
      <c r="K55" s="50"/>
      <c r="L55" s="50"/>
      <c r="M55" s="50"/>
      <c r="N55" s="50"/>
      <c r="O55" s="50"/>
      <c r="P55" s="46"/>
      <c r="Q55" s="46"/>
      <c r="R55" s="50"/>
    </row>
    <row r="56" spans="1:18" x14ac:dyDescent="0.2">
      <c r="A56" s="122"/>
      <c r="B56" s="37">
        <f t="shared" si="21"/>
        <v>5</v>
      </c>
      <c r="C56" s="122"/>
      <c r="D56" s="37">
        <f t="shared" si="22"/>
        <v>5</v>
      </c>
      <c r="E56" s="44" t="s">
        <v>219</v>
      </c>
      <c r="F56" s="50"/>
      <c r="G56" s="50"/>
      <c r="H56" s="50"/>
      <c r="I56" s="50"/>
      <c r="J56" s="50"/>
      <c r="K56" s="50"/>
      <c r="L56" s="50"/>
      <c r="M56" s="50"/>
      <c r="N56" s="50"/>
      <c r="O56" s="50"/>
      <c r="P56" s="46"/>
      <c r="Q56" s="46"/>
      <c r="R56" s="50"/>
    </row>
    <row r="57" spans="1:18" x14ac:dyDescent="0.2">
      <c r="A57" s="122"/>
      <c r="B57" s="37">
        <f t="shared" si="21"/>
        <v>6</v>
      </c>
      <c r="C57" s="122"/>
      <c r="D57" s="37">
        <f t="shared" si="22"/>
        <v>6</v>
      </c>
      <c r="E57" s="44" t="s">
        <v>223</v>
      </c>
      <c r="F57" s="50"/>
      <c r="G57" s="50"/>
      <c r="H57" s="50"/>
      <c r="I57" s="50"/>
      <c r="J57" s="50"/>
      <c r="K57" s="50"/>
      <c r="L57" s="50"/>
      <c r="M57" s="50"/>
      <c r="N57" s="50"/>
      <c r="O57" s="50"/>
      <c r="P57" s="46"/>
      <c r="Q57" s="46"/>
      <c r="R57" s="50"/>
    </row>
    <row r="58" spans="1:18" x14ac:dyDescent="0.2">
      <c r="A58" s="122"/>
      <c r="B58" s="37">
        <f t="shared" si="21"/>
        <v>7</v>
      </c>
      <c r="C58" s="122"/>
      <c r="D58" s="37">
        <f t="shared" si="22"/>
        <v>7</v>
      </c>
      <c r="E58" s="44" t="s">
        <v>227</v>
      </c>
      <c r="F58" s="50">
        <v>32.5</v>
      </c>
      <c r="G58" s="50"/>
      <c r="H58" s="50"/>
      <c r="I58" s="50"/>
      <c r="J58" s="50"/>
      <c r="K58" s="50"/>
      <c r="L58" s="50"/>
      <c r="M58" s="50"/>
      <c r="N58" s="50"/>
      <c r="O58" s="50"/>
      <c r="P58" s="46"/>
      <c r="Q58" s="46"/>
      <c r="R58" s="50"/>
    </row>
    <row r="59" spans="1:18" x14ac:dyDescent="0.2">
      <c r="A59" s="122"/>
      <c r="B59" s="37">
        <f t="shared" si="21"/>
        <v>8</v>
      </c>
      <c r="C59" s="122"/>
      <c r="D59" s="37">
        <f t="shared" si="22"/>
        <v>8</v>
      </c>
      <c r="E59" s="44" t="s">
        <v>176</v>
      </c>
      <c r="F59" s="50"/>
      <c r="G59" s="50"/>
      <c r="H59" s="50"/>
      <c r="I59" s="50"/>
      <c r="J59" s="50"/>
      <c r="K59" s="50"/>
      <c r="L59" s="50"/>
      <c r="M59" s="50"/>
      <c r="N59" s="50"/>
      <c r="O59" s="50"/>
      <c r="P59" s="46"/>
      <c r="Q59" s="46"/>
      <c r="R59" s="50"/>
    </row>
    <row r="60" spans="1:18" x14ac:dyDescent="0.2">
      <c r="A60" s="122">
        <v>8</v>
      </c>
      <c r="B60" s="37">
        <v>1</v>
      </c>
      <c r="C60" s="122"/>
      <c r="D60" s="37">
        <f t="shared" si="22"/>
        <v>9</v>
      </c>
      <c r="E60" s="44" t="s">
        <v>228</v>
      </c>
      <c r="F60" s="50">
        <v>33.5</v>
      </c>
      <c r="G60" s="50"/>
      <c r="H60" s="50"/>
      <c r="I60" s="50"/>
      <c r="J60" s="50"/>
      <c r="K60" s="50"/>
      <c r="L60" s="50"/>
      <c r="M60" s="50"/>
      <c r="N60" s="50"/>
      <c r="O60" s="50"/>
      <c r="P60" s="46"/>
      <c r="Q60" s="46"/>
      <c r="R60" s="50"/>
    </row>
    <row r="61" spans="1:18" x14ac:dyDescent="0.2">
      <c r="A61" s="122"/>
      <c r="B61" s="37">
        <f>B60+1</f>
        <v>2</v>
      </c>
      <c r="C61" s="122"/>
      <c r="D61" s="37">
        <f t="shared" si="22"/>
        <v>10</v>
      </c>
      <c r="E61" s="44" t="s">
        <v>229</v>
      </c>
      <c r="F61" s="50">
        <v>20.5</v>
      </c>
      <c r="G61" s="50"/>
      <c r="H61" s="50"/>
      <c r="I61" s="50"/>
      <c r="J61" s="50"/>
      <c r="K61" s="50"/>
      <c r="L61" s="50"/>
      <c r="M61" s="50"/>
      <c r="N61" s="50"/>
      <c r="O61" s="50"/>
      <c r="P61" s="46"/>
      <c r="Q61" s="46"/>
      <c r="R61" s="50"/>
    </row>
    <row r="62" spans="1:18" x14ac:dyDescent="0.2">
      <c r="A62" s="122"/>
      <c r="B62" s="37">
        <f t="shared" ref="B62:B67" si="23">B61+1</f>
        <v>3</v>
      </c>
      <c r="C62" s="122"/>
      <c r="D62" s="37">
        <f t="shared" si="22"/>
        <v>11</v>
      </c>
      <c r="E62" s="44" t="s">
        <v>230</v>
      </c>
      <c r="F62" s="50">
        <v>20.5</v>
      </c>
      <c r="G62" s="50"/>
      <c r="H62" s="50"/>
      <c r="I62" s="50"/>
      <c r="J62" s="50"/>
      <c r="K62" s="50"/>
      <c r="L62" s="50"/>
      <c r="M62" s="50"/>
      <c r="N62" s="50"/>
      <c r="O62" s="50"/>
      <c r="P62" s="46"/>
      <c r="Q62" s="46"/>
      <c r="R62" s="50"/>
    </row>
    <row r="63" spans="1:18" x14ac:dyDescent="0.2">
      <c r="A63" s="122"/>
      <c r="B63" s="37">
        <f t="shared" si="23"/>
        <v>4</v>
      </c>
      <c r="C63" s="122"/>
      <c r="D63" s="37">
        <f t="shared" si="22"/>
        <v>12</v>
      </c>
      <c r="E63" s="44" t="s">
        <v>226</v>
      </c>
      <c r="F63" s="50"/>
      <c r="G63" s="50"/>
      <c r="H63" s="50"/>
      <c r="I63" s="50"/>
      <c r="J63" s="50"/>
      <c r="K63" s="50"/>
      <c r="L63" s="50"/>
      <c r="M63" s="50"/>
      <c r="N63" s="50"/>
      <c r="O63" s="50"/>
      <c r="P63" s="46"/>
      <c r="Q63" s="46"/>
      <c r="R63" s="50"/>
    </row>
    <row r="64" spans="1:18" x14ac:dyDescent="0.2">
      <c r="A64" s="122"/>
      <c r="B64" s="37">
        <f t="shared" si="23"/>
        <v>5</v>
      </c>
      <c r="C64" s="122"/>
      <c r="D64" s="37">
        <f t="shared" si="22"/>
        <v>13</v>
      </c>
      <c r="E64" s="44" t="s">
        <v>207</v>
      </c>
      <c r="F64" s="50">
        <v>87</v>
      </c>
      <c r="G64" s="50">
        <f t="shared" ref="G64:G65" si="24">P64-H64-5</f>
        <v>34.5</v>
      </c>
      <c r="H64" s="50">
        <v>50</v>
      </c>
      <c r="I64" s="50">
        <f t="shared" ref="I64:I65" si="25">G64+H64</f>
        <v>84.5</v>
      </c>
      <c r="J64" s="50"/>
      <c r="K64" s="50">
        <v>0</v>
      </c>
      <c r="L64" s="50"/>
      <c r="M64" s="50" t="str">
        <f>E66</f>
        <v>HAM HBHF Gleis 1a</v>
      </c>
      <c r="N64" s="50">
        <f>F66</f>
        <v>17.5</v>
      </c>
      <c r="O64" s="50">
        <f t="shared" ref="O64:O65" si="26">N64-$L$1</f>
        <v>2.5</v>
      </c>
      <c r="P64" s="46">
        <f t="shared" ref="P64:P65" si="27">K64+F64+O64</f>
        <v>89.5</v>
      </c>
      <c r="Q64" s="46">
        <f t="shared" ref="Q64:Q65" si="28">F64+K64+N64</f>
        <v>104.5</v>
      </c>
      <c r="R64" s="50">
        <f>ROUNDDOWN(F64+K64+O64,-1)</f>
        <v>80</v>
      </c>
    </row>
    <row r="65" spans="1:18" x14ac:dyDescent="0.2">
      <c r="A65" s="122"/>
      <c r="B65" s="37">
        <f t="shared" si="23"/>
        <v>6</v>
      </c>
      <c r="C65" s="122"/>
      <c r="D65" s="37">
        <f t="shared" si="22"/>
        <v>14</v>
      </c>
      <c r="E65" s="44" t="s">
        <v>215</v>
      </c>
      <c r="F65" s="50">
        <v>81</v>
      </c>
      <c r="G65" s="50">
        <f t="shared" si="24"/>
        <v>28.5</v>
      </c>
      <c r="H65" s="50">
        <v>50</v>
      </c>
      <c r="I65" s="50">
        <f t="shared" si="25"/>
        <v>78.5</v>
      </c>
      <c r="J65" s="50"/>
      <c r="K65" s="50">
        <v>0</v>
      </c>
      <c r="L65" s="50"/>
      <c r="M65" s="50" t="str">
        <f>E67</f>
        <v>HAM HBHF Gleis 2a</v>
      </c>
      <c r="N65" s="50">
        <f>F67</f>
        <v>17.5</v>
      </c>
      <c r="O65" s="50">
        <f t="shared" si="26"/>
        <v>2.5</v>
      </c>
      <c r="P65" s="46">
        <f t="shared" si="27"/>
        <v>83.5</v>
      </c>
      <c r="Q65" s="46">
        <f t="shared" si="28"/>
        <v>98.5</v>
      </c>
      <c r="R65" s="50">
        <f t="shared" ref="R65" si="29">ROUNDDOWN(F65+K65+O65,-1)</f>
        <v>80</v>
      </c>
    </row>
    <row r="66" spans="1:18" x14ac:dyDescent="0.2">
      <c r="A66" s="122"/>
      <c r="B66" s="37">
        <f t="shared" si="23"/>
        <v>7</v>
      </c>
      <c r="C66" s="122"/>
      <c r="D66" s="37">
        <f t="shared" si="22"/>
        <v>15</v>
      </c>
      <c r="E66" s="44" t="s">
        <v>216</v>
      </c>
      <c r="F66" s="50">
        <v>17.5</v>
      </c>
      <c r="G66" s="50"/>
      <c r="H66" s="50"/>
      <c r="I66" s="50"/>
      <c r="J66" s="50"/>
      <c r="K66" s="50"/>
      <c r="L66" s="50"/>
      <c r="M66" s="50"/>
      <c r="N66" s="50"/>
      <c r="O66" s="50"/>
      <c r="P66" s="46"/>
      <c r="Q66" s="46"/>
      <c r="R66" s="50"/>
    </row>
    <row r="67" spans="1:18" x14ac:dyDescent="0.2">
      <c r="A67" s="122"/>
      <c r="B67" s="37">
        <f t="shared" si="23"/>
        <v>8</v>
      </c>
      <c r="C67" s="122"/>
      <c r="D67" s="37">
        <f t="shared" si="22"/>
        <v>16</v>
      </c>
      <c r="E67" s="44" t="s">
        <v>217</v>
      </c>
      <c r="F67" s="50">
        <v>17.5</v>
      </c>
      <c r="G67" s="50"/>
      <c r="H67" s="50"/>
      <c r="I67" s="50"/>
      <c r="J67" s="50"/>
      <c r="K67" s="50"/>
      <c r="L67" s="50"/>
      <c r="M67" s="50"/>
      <c r="N67" s="50"/>
      <c r="O67" s="50"/>
      <c r="P67" s="46"/>
      <c r="Q67" s="46"/>
      <c r="R67" s="50"/>
    </row>
    <row r="68" spans="1:18" x14ac:dyDescent="0.2">
      <c r="A68" s="122">
        <v>9</v>
      </c>
      <c r="B68" s="37">
        <v>1</v>
      </c>
      <c r="C68" s="122">
        <v>5</v>
      </c>
      <c r="D68" s="37">
        <v>1</v>
      </c>
      <c r="E68" s="44" t="s">
        <v>225</v>
      </c>
      <c r="F68" s="50"/>
      <c r="G68" s="50"/>
      <c r="H68" s="50"/>
      <c r="I68" s="50"/>
      <c r="J68" s="50"/>
      <c r="K68" s="50"/>
      <c r="L68" s="50"/>
      <c r="M68" s="50"/>
      <c r="N68" s="50"/>
      <c r="O68" s="50"/>
      <c r="P68" s="46"/>
      <c r="Q68" s="46"/>
      <c r="R68" s="50"/>
    </row>
    <row r="69" spans="1:18" x14ac:dyDescent="0.2">
      <c r="A69" s="122"/>
      <c r="B69" s="37">
        <f>B68+1</f>
        <v>2</v>
      </c>
      <c r="C69" s="122"/>
      <c r="D69" s="37">
        <f>D68+1</f>
        <v>2</v>
      </c>
      <c r="E69" s="44" t="s">
        <v>231</v>
      </c>
      <c r="F69" s="50"/>
      <c r="G69" s="50"/>
      <c r="H69" s="50"/>
      <c r="I69" s="50"/>
      <c r="J69" s="50"/>
      <c r="K69" s="50"/>
      <c r="L69" s="50"/>
      <c r="M69" s="50"/>
      <c r="N69" s="50"/>
      <c r="O69" s="50"/>
      <c r="P69" s="46"/>
      <c r="Q69" s="46"/>
      <c r="R69" s="50"/>
    </row>
    <row r="70" spans="1:18" x14ac:dyDescent="0.2">
      <c r="A70" s="122"/>
      <c r="B70" s="37">
        <f t="shared" ref="B70:B75" si="30">B69+1</f>
        <v>3</v>
      </c>
      <c r="C70" s="122"/>
      <c r="D70" s="37">
        <f t="shared" ref="D70:D83" si="31">D69+1</f>
        <v>3</v>
      </c>
      <c r="E70" s="44" t="s">
        <v>232</v>
      </c>
      <c r="F70" s="50"/>
      <c r="G70" s="50"/>
      <c r="H70" s="50"/>
      <c r="I70" s="50"/>
      <c r="J70" s="50"/>
      <c r="K70" s="50"/>
      <c r="L70" s="50"/>
      <c r="M70" s="50"/>
      <c r="N70" s="50"/>
      <c r="O70" s="50"/>
      <c r="P70" s="46"/>
      <c r="Q70" s="46"/>
      <c r="R70" s="50"/>
    </row>
    <row r="71" spans="1:18" x14ac:dyDescent="0.2">
      <c r="A71" s="122"/>
      <c r="B71" s="37">
        <f t="shared" si="30"/>
        <v>4</v>
      </c>
      <c r="C71" s="122"/>
      <c r="D71" s="37">
        <f t="shared" si="31"/>
        <v>4</v>
      </c>
      <c r="E71" s="44" t="s">
        <v>251</v>
      </c>
      <c r="F71" s="50"/>
      <c r="G71" s="50"/>
      <c r="H71" s="50"/>
      <c r="I71" s="50"/>
      <c r="J71" s="50"/>
      <c r="K71" s="50"/>
      <c r="L71" s="50"/>
      <c r="M71" s="50"/>
      <c r="N71" s="50"/>
      <c r="O71" s="50"/>
      <c r="P71" s="46"/>
      <c r="Q71" s="46"/>
      <c r="R71" s="50"/>
    </row>
    <row r="72" spans="1:18" x14ac:dyDescent="0.2">
      <c r="A72" s="122"/>
      <c r="B72" s="37">
        <f t="shared" si="30"/>
        <v>5</v>
      </c>
      <c r="C72" s="122"/>
      <c r="D72" s="37">
        <f t="shared" si="31"/>
        <v>5</v>
      </c>
      <c r="E72" s="44" t="s">
        <v>252</v>
      </c>
      <c r="F72" s="50"/>
      <c r="G72" s="50"/>
      <c r="H72" s="50"/>
      <c r="I72" s="50"/>
      <c r="J72" s="50"/>
      <c r="K72" s="50"/>
      <c r="L72" s="50"/>
      <c r="M72" s="50"/>
      <c r="N72" s="50"/>
      <c r="O72" s="50"/>
      <c r="P72" s="46"/>
      <c r="Q72" s="46"/>
      <c r="R72" s="50"/>
    </row>
    <row r="73" spans="1:18" x14ac:dyDescent="0.2">
      <c r="A73" s="122"/>
      <c r="B73" s="37">
        <f t="shared" si="30"/>
        <v>6</v>
      </c>
      <c r="C73" s="122"/>
      <c r="D73" s="37">
        <f t="shared" si="31"/>
        <v>6</v>
      </c>
      <c r="E73" s="44" t="s">
        <v>253</v>
      </c>
      <c r="F73" s="50">
        <v>375</v>
      </c>
      <c r="G73" s="50">
        <f t="shared" ref="G73" si="32">P73-H73-5</f>
        <v>294</v>
      </c>
      <c r="H73" s="50">
        <v>90</v>
      </c>
      <c r="I73" s="50">
        <f t="shared" ref="I73" si="33">G73+H73</f>
        <v>384</v>
      </c>
      <c r="J73" s="50"/>
      <c r="K73" s="50">
        <f>F75</f>
        <v>0</v>
      </c>
      <c r="L73" s="50"/>
      <c r="M73" s="50" t="str">
        <f>E74</f>
        <v>HAM Kehrschleife aussen hinten</v>
      </c>
      <c r="N73" s="50">
        <f>F74</f>
        <v>29</v>
      </c>
      <c r="O73" s="50">
        <f t="shared" ref="O73" si="34">N73-$L$1</f>
        <v>14</v>
      </c>
      <c r="P73" s="46">
        <f t="shared" ref="P73" si="35">K73+F73+O73</f>
        <v>389</v>
      </c>
      <c r="Q73" s="46">
        <f t="shared" ref="Q73" si="36">F73+K73+N73</f>
        <v>404</v>
      </c>
      <c r="R73" s="50">
        <f t="shared" ref="R73" si="37">ROUNDDOWN(F73+K73+O73,-1)</f>
        <v>380</v>
      </c>
    </row>
    <row r="74" spans="1:18" x14ac:dyDescent="0.2">
      <c r="A74" s="122"/>
      <c r="B74" s="37">
        <f t="shared" si="30"/>
        <v>7</v>
      </c>
      <c r="C74" s="122"/>
      <c r="D74" s="37">
        <f t="shared" si="31"/>
        <v>7</v>
      </c>
      <c r="E74" s="44" t="s">
        <v>254</v>
      </c>
      <c r="F74" s="50">
        <v>29</v>
      </c>
      <c r="G74" s="50"/>
      <c r="H74" s="50"/>
      <c r="I74" s="50"/>
      <c r="J74" s="50"/>
      <c r="K74" s="50"/>
      <c r="L74" s="50"/>
      <c r="M74" s="50"/>
      <c r="N74" s="50"/>
      <c r="O74" s="50"/>
      <c r="P74" s="46"/>
      <c r="Q74" s="46"/>
      <c r="R74" s="50"/>
    </row>
    <row r="75" spans="1:18" x14ac:dyDescent="0.2">
      <c r="A75" s="122"/>
      <c r="B75" s="37">
        <f t="shared" si="30"/>
        <v>8</v>
      </c>
      <c r="C75" s="122"/>
      <c r="D75" s="37">
        <f t="shared" si="31"/>
        <v>8</v>
      </c>
      <c r="E75" s="44" t="s">
        <v>255</v>
      </c>
      <c r="F75" s="50"/>
      <c r="G75" s="50"/>
      <c r="H75" s="50"/>
      <c r="I75" s="50"/>
      <c r="J75" s="50"/>
      <c r="K75" s="50"/>
      <c r="L75" s="50"/>
      <c r="M75" s="50"/>
      <c r="N75" s="50"/>
      <c r="O75" s="50"/>
      <c r="P75" s="46"/>
      <c r="Q75" s="46"/>
      <c r="R75" s="50"/>
    </row>
    <row r="76" spans="1:18" x14ac:dyDescent="0.2">
      <c r="A76" s="122">
        <v>10</v>
      </c>
      <c r="B76" s="37">
        <v>1</v>
      </c>
      <c r="C76" s="122"/>
      <c r="D76" s="37">
        <f t="shared" si="31"/>
        <v>9</v>
      </c>
      <c r="E76" s="44" t="s">
        <v>256</v>
      </c>
      <c r="F76" s="50">
        <v>320</v>
      </c>
      <c r="G76" s="50">
        <f t="shared" ref="G76" si="38">P76-H76-5</f>
        <v>225</v>
      </c>
      <c r="H76" s="50">
        <v>90</v>
      </c>
      <c r="I76" s="50">
        <f t="shared" ref="I76" si="39">G76+H76</f>
        <v>315</v>
      </c>
      <c r="J76" s="50"/>
      <c r="K76" s="50"/>
      <c r="L76" s="50"/>
      <c r="M76" s="50"/>
      <c r="N76" s="50"/>
      <c r="O76" s="50"/>
      <c r="P76" s="46">
        <f t="shared" ref="P76" si="40">K76+F76+O76</f>
        <v>320</v>
      </c>
      <c r="Q76" s="46">
        <f t="shared" ref="Q76" si="41">F76+K76+N76</f>
        <v>320</v>
      </c>
      <c r="R76" s="50">
        <f t="shared" ref="R76" si="42">ROUNDDOWN(F76+K76+O76,-1)</f>
        <v>320</v>
      </c>
    </row>
    <row r="77" spans="1:18" x14ac:dyDescent="0.2">
      <c r="A77" s="122"/>
      <c r="B77" s="37">
        <f>B76+1</f>
        <v>2</v>
      </c>
      <c r="C77" s="122"/>
      <c r="D77" s="37">
        <f t="shared" si="31"/>
        <v>10</v>
      </c>
      <c r="E77" s="44" t="s">
        <v>257</v>
      </c>
      <c r="F77" s="50"/>
      <c r="G77" s="50"/>
      <c r="H77" s="50"/>
      <c r="I77" s="50"/>
      <c r="J77" s="50"/>
      <c r="K77" s="50"/>
      <c r="L77" s="50"/>
      <c r="M77" s="50"/>
      <c r="N77" s="50"/>
      <c r="O77" s="50"/>
      <c r="P77" s="46"/>
      <c r="Q77" s="46"/>
      <c r="R77" s="50"/>
    </row>
    <row r="78" spans="1:18" x14ac:dyDescent="0.2">
      <c r="A78" s="122"/>
      <c r="B78" s="37">
        <f t="shared" ref="B78:B83" si="43">B77+1</f>
        <v>3</v>
      </c>
      <c r="C78" s="122"/>
      <c r="D78" s="37">
        <f t="shared" si="31"/>
        <v>11</v>
      </c>
      <c r="E78" s="44" t="s">
        <v>258</v>
      </c>
      <c r="F78" s="50">
        <v>23</v>
      </c>
      <c r="G78" s="50"/>
      <c r="H78" s="50"/>
      <c r="I78" s="50"/>
      <c r="J78" s="50"/>
      <c r="K78" s="50"/>
      <c r="L78" s="50"/>
      <c r="M78" s="50"/>
      <c r="N78" s="50"/>
      <c r="O78" s="50"/>
      <c r="P78" s="46"/>
      <c r="Q78" s="46"/>
      <c r="R78" s="50"/>
    </row>
    <row r="79" spans="1:18" x14ac:dyDescent="0.2">
      <c r="A79" s="122"/>
      <c r="B79" s="37">
        <f t="shared" si="43"/>
        <v>4</v>
      </c>
      <c r="C79" s="122"/>
      <c r="D79" s="37">
        <f t="shared" si="31"/>
        <v>12</v>
      </c>
      <c r="E79" s="44" t="s">
        <v>259</v>
      </c>
      <c r="F79" s="50">
        <v>29</v>
      </c>
      <c r="G79" s="50"/>
      <c r="H79" s="50"/>
      <c r="I79" s="50"/>
      <c r="J79" s="50"/>
      <c r="K79" s="50"/>
      <c r="L79" s="50"/>
      <c r="M79" s="50"/>
      <c r="N79" s="50"/>
      <c r="O79" s="50"/>
      <c r="P79" s="46"/>
      <c r="Q79" s="46"/>
      <c r="R79" s="50"/>
    </row>
    <row r="80" spans="1:18" x14ac:dyDescent="0.2">
      <c r="A80" s="122"/>
      <c r="B80" s="37">
        <f t="shared" si="43"/>
        <v>5</v>
      </c>
      <c r="C80" s="122"/>
      <c r="D80" s="37">
        <f t="shared" si="31"/>
        <v>13</v>
      </c>
      <c r="E80" s="44" t="s">
        <v>260</v>
      </c>
      <c r="F80" s="50">
        <v>26</v>
      </c>
      <c r="G80" s="50"/>
      <c r="H80" s="50"/>
      <c r="I80" s="50"/>
      <c r="J80" s="50"/>
      <c r="K80" s="50"/>
      <c r="L80" s="50"/>
      <c r="M80" s="50"/>
      <c r="N80" s="50"/>
      <c r="O80" s="50"/>
      <c r="P80" s="46"/>
      <c r="Q80" s="46"/>
      <c r="R80" s="50"/>
    </row>
    <row r="81" spans="1:18" x14ac:dyDescent="0.2">
      <c r="A81" s="122"/>
      <c r="B81" s="37">
        <f t="shared" si="43"/>
        <v>6</v>
      </c>
      <c r="C81" s="122"/>
      <c r="D81" s="37">
        <f t="shared" si="31"/>
        <v>14</v>
      </c>
      <c r="E81" s="44" t="s">
        <v>261</v>
      </c>
      <c r="F81" s="50">
        <v>224</v>
      </c>
      <c r="G81" s="50">
        <f t="shared" ref="G81:G85" si="44">P81-H81-5</f>
        <v>137</v>
      </c>
      <c r="H81" s="50">
        <v>90</v>
      </c>
      <c r="I81" s="50">
        <f t="shared" ref="I81:I85" si="45">G81+H81</f>
        <v>227</v>
      </c>
      <c r="J81" s="50"/>
      <c r="K81" s="50"/>
      <c r="L81" s="50"/>
      <c r="M81" s="50" t="str">
        <f>E78</f>
        <v xml:space="preserve">HAM Rampe Abfahrt vor Kehrschleif </v>
      </c>
      <c r="N81" s="50">
        <f>F78</f>
        <v>23</v>
      </c>
      <c r="O81" s="50">
        <f t="shared" ref="O81" si="46">N81-$L$1</f>
        <v>8</v>
      </c>
      <c r="P81" s="46">
        <f t="shared" ref="P81" si="47">K81+F81+O81</f>
        <v>232</v>
      </c>
      <c r="Q81" s="46">
        <f t="shared" ref="Q81" si="48">F81+K81+N81</f>
        <v>247</v>
      </c>
      <c r="R81" s="50">
        <f t="shared" ref="R81" si="49">ROUNDDOWN(F81+K81+O81,-1)</f>
        <v>230</v>
      </c>
    </row>
    <row r="82" spans="1:18" x14ac:dyDescent="0.2">
      <c r="A82" s="122"/>
      <c r="B82" s="37">
        <f t="shared" si="43"/>
        <v>7</v>
      </c>
      <c r="C82" s="122"/>
      <c r="D82" s="37">
        <f t="shared" si="31"/>
        <v>15</v>
      </c>
      <c r="E82" s="44" t="s">
        <v>262</v>
      </c>
      <c r="F82" s="50">
        <v>210</v>
      </c>
      <c r="G82" s="50">
        <f t="shared" si="44"/>
        <v>115</v>
      </c>
      <c r="H82" s="50">
        <v>90</v>
      </c>
      <c r="I82" s="50">
        <f t="shared" si="45"/>
        <v>205</v>
      </c>
      <c r="J82" s="50"/>
      <c r="K82" s="50"/>
      <c r="L82" s="50"/>
      <c r="M82" s="50"/>
      <c r="N82" s="50"/>
      <c r="O82" s="50"/>
      <c r="P82" s="46">
        <f t="shared" ref="P82:P85" si="50">K82+F82+O82</f>
        <v>210</v>
      </c>
      <c r="Q82" s="46">
        <f t="shared" ref="Q82:Q85" si="51">F82+K82+N82</f>
        <v>210</v>
      </c>
      <c r="R82" s="50">
        <f t="shared" ref="R82:R85" si="52">ROUNDDOWN(F82+K82+O82,-1)</f>
        <v>210</v>
      </c>
    </row>
    <row r="83" spans="1:18" x14ac:dyDescent="0.2">
      <c r="A83" s="122"/>
      <c r="B83" s="37">
        <f t="shared" si="43"/>
        <v>8</v>
      </c>
      <c r="C83" s="122"/>
      <c r="D83" s="37">
        <f t="shared" si="31"/>
        <v>16</v>
      </c>
      <c r="E83" s="44" t="s">
        <v>263</v>
      </c>
      <c r="F83" s="50">
        <v>210</v>
      </c>
      <c r="G83" s="50">
        <f t="shared" si="44"/>
        <v>115</v>
      </c>
      <c r="H83" s="50">
        <v>90</v>
      </c>
      <c r="I83" s="50">
        <f t="shared" si="45"/>
        <v>205</v>
      </c>
      <c r="J83" s="50"/>
      <c r="K83" s="50"/>
      <c r="L83" s="50"/>
      <c r="M83" s="50"/>
      <c r="N83" s="50"/>
      <c r="O83" s="50"/>
      <c r="P83" s="46">
        <f t="shared" si="50"/>
        <v>210</v>
      </c>
      <c r="Q83" s="46">
        <f t="shared" si="51"/>
        <v>210</v>
      </c>
      <c r="R83" s="50">
        <f t="shared" si="52"/>
        <v>210</v>
      </c>
    </row>
    <row r="84" spans="1:18" x14ac:dyDescent="0.2">
      <c r="A84" s="122">
        <v>11</v>
      </c>
      <c r="B84" s="37">
        <v>1</v>
      </c>
      <c r="C84" s="122">
        <v>6</v>
      </c>
      <c r="D84" s="37">
        <v>1</v>
      </c>
      <c r="E84" s="44" t="s">
        <v>266</v>
      </c>
      <c r="F84" s="50">
        <v>175</v>
      </c>
      <c r="G84" s="50">
        <f t="shared" si="44"/>
        <v>115</v>
      </c>
      <c r="H84" s="50">
        <v>90</v>
      </c>
      <c r="I84" s="50">
        <f t="shared" si="45"/>
        <v>205</v>
      </c>
      <c r="J84" s="50" t="str">
        <f>E86</f>
        <v>HAM Hochstrecke vor Weiche Kehre hinten</v>
      </c>
      <c r="K84" s="50">
        <f>F86</f>
        <v>35</v>
      </c>
      <c r="L84" s="50">
        <f t="shared" ref="L84" si="53">K84-$L$1</f>
        <v>20</v>
      </c>
      <c r="M84" s="50"/>
      <c r="N84" s="50"/>
      <c r="O84" s="50"/>
      <c r="P84" s="46">
        <f t="shared" si="50"/>
        <v>210</v>
      </c>
      <c r="Q84" s="46">
        <f t="shared" si="51"/>
        <v>210</v>
      </c>
      <c r="R84" s="50">
        <f t="shared" si="52"/>
        <v>210</v>
      </c>
    </row>
    <row r="85" spans="1:18" x14ac:dyDescent="0.2">
      <c r="A85" s="122"/>
      <c r="B85" s="37">
        <f>B84+1</f>
        <v>2</v>
      </c>
      <c r="C85" s="122"/>
      <c r="D85" s="37">
        <f>D84+1</f>
        <v>2</v>
      </c>
      <c r="E85" s="44" t="s">
        <v>267</v>
      </c>
      <c r="F85" s="50">
        <v>200</v>
      </c>
      <c r="G85" s="50">
        <f t="shared" si="44"/>
        <v>105</v>
      </c>
      <c r="H85" s="50">
        <v>90</v>
      </c>
      <c r="I85" s="50">
        <f t="shared" si="45"/>
        <v>195</v>
      </c>
      <c r="J85" s="50"/>
      <c r="K85" s="50"/>
      <c r="L85" s="50"/>
      <c r="M85" s="50"/>
      <c r="N85" s="50"/>
      <c r="O85" s="50"/>
      <c r="P85" s="46">
        <f t="shared" si="50"/>
        <v>200</v>
      </c>
      <c r="Q85" s="46">
        <f t="shared" si="51"/>
        <v>200</v>
      </c>
      <c r="R85" s="50">
        <f t="shared" si="52"/>
        <v>200</v>
      </c>
    </row>
    <row r="86" spans="1:18" x14ac:dyDescent="0.2">
      <c r="A86" s="122"/>
      <c r="B86" s="37">
        <f t="shared" ref="B86:B91" si="54">B85+1</f>
        <v>3</v>
      </c>
      <c r="C86" s="122"/>
      <c r="D86" s="37">
        <f t="shared" ref="D86:D99" si="55">D85+1</f>
        <v>3</v>
      </c>
      <c r="E86" s="44" t="s">
        <v>268</v>
      </c>
      <c r="F86" s="50">
        <v>35</v>
      </c>
      <c r="G86" s="50"/>
      <c r="H86" s="50"/>
      <c r="I86" s="50"/>
      <c r="J86" s="50"/>
      <c r="K86" s="50"/>
      <c r="L86" s="50"/>
      <c r="M86" s="50"/>
      <c r="N86" s="50"/>
      <c r="O86" s="50"/>
      <c r="P86" s="46"/>
      <c r="Q86" s="46"/>
      <c r="R86" s="50"/>
    </row>
    <row r="87" spans="1:18" x14ac:dyDescent="0.2">
      <c r="A87" s="122"/>
      <c r="B87" s="37">
        <f t="shared" si="54"/>
        <v>4</v>
      </c>
      <c r="C87" s="122"/>
      <c r="D87" s="37">
        <f t="shared" si="55"/>
        <v>4</v>
      </c>
      <c r="E87" s="38" t="s">
        <v>264</v>
      </c>
      <c r="F87" s="50"/>
      <c r="G87" s="50"/>
      <c r="H87" s="50"/>
      <c r="I87" s="50"/>
      <c r="J87" s="50"/>
      <c r="K87" s="50"/>
      <c r="L87" s="50"/>
      <c r="M87" s="50"/>
      <c r="N87" s="50"/>
      <c r="O87" s="50"/>
      <c r="P87" s="46"/>
      <c r="Q87" s="46"/>
      <c r="R87" s="50"/>
    </row>
    <row r="88" spans="1:18" x14ac:dyDescent="0.2">
      <c r="A88" s="122"/>
      <c r="B88" s="37">
        <f t="shared" si="54"/>
        <v>5</v>
      </c>
      <c r="C88" s="122"/>
      <c r="D88" s="37">
        <f t="shared" si="55"/>
        <v>5</v>
      </c>
      <c r="E88" s="38" t="s">
        <v>269</v>
      </c>
      <c r="F88" s="50">
        <v>137</v>
      </c>
      <c r="G88" s="50">
        <f t="shared" ref="G88:G93" si="56">P88-H88-5</f>
        <v>42</v>
      </c>
      <c r="H88" s="50">
        <v>90</v>
      </c>
      <c r="I88" s="50">
        <f t="shared" ref="I88:I93" si="57">G88+H88</f>
        <v>132</v>
      </c>
      <c r="J88" s="50"/>
      <c r="K88" s="50"/>
      <c r="L88" s="50"/>
      <c r="M88" s="50"/>
      <c r="N88" s="50"/>
      <c r="O88" s="50"/>
      <c r="P88" s="46">
        <f t="shared" ref="P88:P93" si="58">K88+F88+O88</f>
        <v>137</v>
      </c>
      <c r="Q88" s="46">
        <f t="shared" ref="Q88:Q93" si="59">F88+K88+N88</f>
        <v>137</v>
      </c>
      <c r="R88" s="50">
        <f t="shared" ref="R88:R93" si="60">ROUNDDOWN(F88+K88+O88,-1)</f>
        <v>130</v>
      </c>
    </row>
    <row r="89" spans="1:18" x14ac:dyDescent="0.2">
      <c r="A89" s="122"/>
      <c r="B89" s="37">
        <f t="shared" si="54"/>
        <v>6</v>
      </c>
      <c r="C89" s="122"/>
      <c r="D89" s="37">
        <f t="shared" si="55"/>
        <v>6</v>
      </c>
      <c r="E89" s="38" t="s">
        <v>270</v>
      </c>
      <c r="F89" s="50">
        <v>184</v>
      </c>
      <c r="G89" s="50">
        <f t="shared" si="56"/>
        <v>89</v>
      </c>
      <c r="H89" s="50">
        <v>90</v>
      </c>
      <c r="I89" s="50">
        <f t="shared" si="57"/>
        <v>179</v>
      </c>
      <c r="J89" s="50"/>
      <c r="K89" s="50"/>
      <c r="L89" s="50"/>
      <c r="M89" s="50"/>
      <c r="N89" s="50"/>
      <c r="O89" s="50"/>
      <c r="P89" s="46">
        <f t="shared" si="58"/>
        <v>184</v>
      </c>
      <c r="Q89" s="46">
        <f t="shared" si="59"/>
        <v>184</v>
      </c>
      <c r="R89" s="50">
        <f t="shared" si="60"/>
        <v>180</v>
      </c>
    </row>
    <row r="90" spans="1:18" x14ac:dyDescent="0.2">
      <c r="A90" s="122"/>
      <c r="B90" s="37">
        <f t="shared" si="54"/>
        <v>7</v>
      </c>
      <c r="C90" s="122"/>
      <c r="D90" s="37">
        <f t="shared" si="55"/>
        <v>7</v>
      </c>
      <c r="E90" s="38" t="s">
        <v>271</v>
      </c>
      <c r="F90" s="50">
        <v>228</v>
      </c>
      <c r="G90" s="50">
        <f t="shared" si="56"/>
        <v>152</v>
      </c>
      <c r="H90" s="50">
        <v>90</v>
      </c>
      <c r="I90" s="50">
        <f t="shared" si="57"/>
        <v>242</v>
      </c>
      <c r="J90" s="50" t="str">
        <f>'Belegtabschnitte RECHTS'!E20</f>
        <v>HAM Hochstrecke aussen vor Kopfbhf</v>
      </c>
      <c r="K90" s="50">
        <f>'Belegtabschnitte RECHTS'!F20</f>
        <v>19</v>
      </c>
      <c r="L90" s="50">
        <f t="shared" ref="L90" si="61">K90-$L$1</f>
        <v>4</v>
      </c>
      <c r="M90" s="50"/>
      <c r="N90" s="50"/>
      <c r="O90" s="50"/>
      <c r="P90" s="46">
        <f t="shared" si="58"/>
        <v>247</v>
      </c>
      <c r="Q90" s="46">
        <f t="shared" si="59"/>
        <v>247</v>
      </c>
      <c r="R90" s="50">
        <f t="shared" si="60"/>
        <v>240</v>
      </c>
    </row>
    <row r="91" spans="1:18" x14ac:dyDescent="0.2">
      <c r="A91" s="122"/>
      <c r="B91" s="37">
        <f t="shared" si="54"/>
        <v>8</v>
      </c>
      <c r="C91" s="122"/>
      <c r="D91" s="37">
        <f t="shared" si="55"/>
        <v>8</v>
      </c>
      <c r="E91" s="38" t="s">
        <v>272</v>
      </c>
      <c r="F91" s="50">
        <v>234</v>
      </c>
      <c r="G91" s="50">
        <f t="shared" si="56"/>
        <v>139</v>
      </c>
      <c r="H91" s="50">
        <v>90</v>
      </c>
      <c r="I91" s="50">
        <f t="shared" si="57"/>
        <v>229</v>
      </c>
      <c r="J91" s="50"/>
      <c r="K91" s="50"/>
      <c r="L91" s="50"/>
      <c r="M91" s="50"/>
      <c r="N91" s="50"/>
      <c r="O91" s="50"/>
      <c r="P91" s="46">
        <f t="shared" si="58"/>
        <v>234</v>
      </c>
      <c r="Q91" s="46">
        <f t="shared" si="59"/>
        <v>234</v>
      </c>
      <c r="R91" s="50">
        <f t="shared" si="60"/>
        <v>230</v>
      </c>
    </row>
    <row r="92" spans="1:18" x14ac:dyDescent="0.2">
      <c r="A92" s="122">
        <v>12</v>
      </c>
      <c r="B92" s="37">
        <v>1</v>
      </c>
      <c r="C92" s="122"/>
      <c r="D92" s="37">
        <f t="shared" si="55"/>
        <v>9</v>
      </c>
      <c r="E92" s="44" t="s">
        <v>296</v>
      </c>
      <c r="F92" s="50">
        <v>340</v>
      </c>
      <c r="G92" s="50">
        <f t="shared" si="56"/>
        <v>256</v>
      </c>
      <c r="H92" s="50">
        <v>90</v>
      </c>
      <c r="I92" s="50">
        <f t="shared" si="57"/>
        <v>346</v>
      </c>
      <c r="J92" s="50"/>
      <c r="K92" s="50"/>
      <c r="L92" s="50"/>
      <c r="M92" s="50" t="str">
        <f>E80</f>
        <v>HAM Kehrschleife vorne Hauptstrecke</v>
      </c>
      <c r="N92" s="50">
        <f>F80</f>
        <v>26</v>
      </c>
      <c r="O92" s="50">
        <f t="shared" ref="O92:O93" si="62">N92-$L$1</f>
        <v>11</v>
      </c>
      <c r="P92" s="46">
        <f t="shared" si="58"/>
        <v>351</v>
      </c>
      <c r="Q92" s="46">
        <f t="shared" si="59"/>
        <v>366</v>
      </c>
      <c r="R92" s="50">
        <f t="shared" si="60"/>
        <v>350</v>
      </c>
    </row>
    <row r="93" spans="1:18" x14ac:dyDescent="0.2">
      <c r="A93" s="122"/>
      <c r="B93" s="37">
        <f>B92+1</f>
        <v>2</v>
      </c>
      <c r="C93" s="122"/>
      <c r="D93" s="37">
        <f t="shared" si="55"/>
        <v>10</v>
      </c>
      <c r="E93" s="44" t="s">
        <v>297</v>
      </c>
      <c r="F93" s="50">
        <v>320</v>
      </c>
      <c r="G93" s="50">
        <f t="shared" si="56"/>
        <v>239</v>
      </c>
      <c r="H93" s="50">
        <v>90</v>
      </c>
      <c r="I93" s="50">
        <f t="shared" si="57"/>
        <v>329</v>
      </c>
      <c r="J93" s="50"/>
      <c r="K93" s="50"/>
      <c r="L93" s="50"/>
      <c r="M93" s="50" t="str">
        <f>E79</f>
        <v>HAM Kehrschleife Rangierbereich</v>
      </c>
      <c r="N93" s="50">
        <f>F79</f>
        <v>29</v>
      </c>
      <c r="O93" s="50">
        <f t="shared" si="62"/>
        <v>14</v>
      </c>
      <c r="P93" s="46">
        <f t="shared" si="58"/>
        <v>334</v>
      </c>
      <c r="Q93" s="46">
        <f t="shared" si="59"/>
        <v>349</v>
      </c>
      <c r="R93" s="50">
        <f t="shared" si="60"/>
        <v>330</v>
      </c>
    </row>
    <row r="94" spans="1:18" x14ac:dyDescent="0.2">
      <c r="A94" s="122"/>
      <c r="B94" s="37">
        <f t="shared" ref="B94:B99" si="63">B93+1</f>
        <v>3</v>
      </c>
      <c r="C94" s="122"/>
      <c r="D94" s="37">
        <f t="shared" si="55"/>
        <v>11</v>
      </c>
      <c r="E94" s="38"/>
      <c r="F94" s="50"/>
      <c r="G94" s="50"/>
      <c r="H94" s="50"/>
      <c r="I94" s="50"/>
      <c r="J94" s="50"/>
      <c r="K94" s="50"/>
      <c r="L94" s="50"/>
      <c r="M94" s="50"/>
      <c r="N94" s="50"/>
      <c r="O94" s="50"/>
      <c r="P94" s="46"/>
      <c r="Q94" s="46"/>
      <c r="R94" s="50"/>
    </row>
    <row r="95" spans="1:18" x14ac:dyDescent="0.2">
      <c r="A95" s="122"/>
      <c r="B95" s="37">
        <f t="shared" si="63"/>
        <v>4</v>
      </c>
      <c r="C95" s="122"/>
      <c r="D95" s="37">
        <f t="shared" si="55"/>
        <v>12</v>
      </c>
      <c r="E95" s="38"/>
      <c r="F95" s="50"/>
      <c r="G95" s="50"/>
      <c r="H95" s="50"/>
      <c r="I95" s="50"/>
      <c r="J95" s="50"/>
      <c r="K95" s="50"/>
      <c r="L95" s="50"/>
      <c r="M95" s="50"/>
      <c r="N95" s="50"/>
      <c r="O95" s="50"/>
      <c r="P95" s="46"/>
      <c r="Q95" s="46"/>
      <c r="R95" s="50"/>
    </row>
    <row r="96" spans="1:18" x14ac:dyDescent="0.2">
      <c r="A96" s="122"/>
      <c r="B96" s="37">
        <f t="shared" si="63"/>
        <v>5</v>
      </c>
      <c r="C96" s="122"/>
      <c r="D96" s="37">
        <f t="shared" si="55"/>
        <v>13</v>
      </c>
      <c r="E96" s="38"/>
      <c r="F96" s="50"/>
      <c r="G96" s="50"/>
      <c r="H96" s="50"/>
      <c r="I96" s="50"/>
      <c r="J96" s="50"/>
      <c r="K96" s="50"/>
      <c r="L96" s="50"/>
      <c r="M96" s="50"/>
      <c r="N96" s="50"/>
      <c r="O96" s="50"/>
      <c r="P96" s="46"/>
      <c r="Q96" s="46"/>
      <c r="R96" s="50"/>
    </row>
    <row r="97" spans="1:18" x14ac:dyDescent="0.2">
      <c r="A97" s="122"/>
      <c r="B97" s="37">
        <f t="shared" si="63"/>
        <v>6</v>
      </c>
      <c r="C97" s="122"/>
      <c r="D97" s="37">
        <f t="shared" si="55"/>
        <v>14</v>
      </c>
      <c r="E97" s="38"/>
      <c r="F97" s="50"/>
      <c r="G97" s="50"/>
      <c r="H97" s="50"/>
      <c r="I97" s="50"/>
      <c r="J97" s="50"/>
      <c r="K97" s="50"/>
      <c r="L97" s="50"/>
      <c r="M97" s="50"/>
      <c r="N97" s="50"/>
      <c r="O97" s="50"/>
      <c r="P97" s="46"/>
      <c r="Q97" s="46"/>
      <c r="R97" s="50"/>
    </row>
    <row r="98" spans="1:18" x14ac:dyDescent="0.2">
      <c r="A98" s="122"/>
      <c r="B98" s="37">
        <f t="shared" si="63"/>
        <v>7</v>
      </c>
      <c r="C98" s="122"/>
      <c r="D98" s="37">
        <f t="shared" si="55"/>
        <v>15</v>
      </c>
      <c r="E98" s="38"/>
      <c r="F98" s="50"/>
      <c r="G98" s="50"/>
      <c r="H98" s="50"/>
      <c r="I98" s="50"/>
      <c r="J98" s="50"/>
      <c r="K98" s="50"/>
      <c r="L98" s="50"/>
      <c r="M98" s="50"/>
      <c r="N98" s="50"/>
      <c r="O98" s="50"/>
      <c r="P98" s="46"/>
      <c r="Q98" s="46"/>
      <c r="R98" s="50"/>
    </row>
    <row r="99" spans="1:18" x14ac:dyDescent="0.2">
      <c r="A99" s="122"/>
      <c r="B99" s="37">
        <f t="shared" si="63"/>
        <v>8</v>
      </c>
      <c r="C99" s="122"/>
      <c r="D99" s="37">
        <f t="shared" si="55"/>
        <v>16</v>
      </c>
      <c r="E99" s="38"/>
      <c r="F99" s="50"/>
      <c r="G99" s="50"/>
      <c r="H99" s="50"/>
      <c r="I99" s="50"/>
      <c r="J99" s="50"/>
      <c r="K99" s="50"/>
      <c r="L99" s="50"/>
      <c r="M99" s="50"/>
      <c r="N99" s="50"/>
      <c r="O99" s="50"/>
      <c r="P99" s="46"/>
      <c r="Q99" s="46"/>
      <c r="R99" s="50"/>
    </row>
  </sheetData>
  <mergeCells count="21">
    <mergeCell ref="A84:A91"/>
    <mergeCell ref="C84:C99"/>
    <mergeCell ref="A92:A99"/>
    <mergeCell ref="A1:E1"/>
    <mergeCell ref="A20:A27"/>
    <mergeCell ref="C20:C35"/>
    <mergeCell ref="A28:A35"/>
    <mergeCell ref="A36:A43"/>
    <mergeCell ref="C36:C51"/>
    <mergeCell ref="A44:A51"/>
    <mergeCell ref="A68:A75"/>
    <mergeCell ref="C68:C83"/>
    <mergeCell ref="A76:A83"/>
    <mergeCell ref="A52:A59"/>
    <mergeCell ref="C52:C67"/>
    <mergeCell ref="A60:A67"/>
    <mergeCell ref="G2:I2"/>
    <mergeCell ref="C3:D3"/>
    <mergeCell ref="A4:A11"/>
    <mergeCell ref="C4:C19"/>
    <mergeCell ref="A12:A19"/>
  </mergeCells>
  <pageMargins left="0.78740157480314965" right="0.78740157480314965" top="0.98425196850393704" bottom="0.98425196850393704" header="0.51181102362204722" footer="0.51181102362204722"/>
  <pageSetup paperSize="8" scale="76" fitToHeight="2" orientation="landscape" r:id="rId1"/>
  <headerFooter alignWithMargins="0"/>
  <rowBreaks count="1" manualBreakCount="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tabSelected="1" workbookViewId="0">
      <pane ySplit="1890" topLeftCell="A84" activePane="bottomLeft"/>
      <selection pane="bottomLeft" activeCell="E99" sqref="E99"/>
    </sheetView>
  </sheetViews>
  <sheetFormatPr baseColWidth="10" defaultRowHeight="12.75" x14ac:dyDescent="0.2"/>
  <cols>
    <col min="1" max="1" width="5.7109375" style="33" customWidth="1"/>
    <col min="2" max="2" width="10" style="33" customWidth="1"/>
    <col min="3" max="3" width="7" style="33" customWidth="1"/>
    <col min="4" max="4" width="9.7109375" customWidth="1"/>
    <col min="5" max="5" width="46.7109375" customWidth="1"/>
    <col min="6" max="6" width="7.7109375" style="7" customWidth="1"/>
    <col min="7" max="7" width="11" style="7" customWidth="1"/>
    <col min="8" max="8" width="9.42578125" style="7" customWidth="1"/>
    <col min="9" max="9" width="9.7109375" style="33" customWidth="1"/>
    <col min="10" max="10" width="10.140625" customWidth="1"/>
    <col min="11" max="11" width="8.7109375" customWidth="1"/>
    <col min="12" max="12" width="8.85546875" customWidth="1"/>
    <col min="13" max="13" width="9.28515625" customWidth="1"/>
    <col min="14" max="14" width="16.140625" customWidth="1"/>
  </cols>
  <sheetData>
    <row r="1" spans="1:18" ht="25.5" customHeight="1" x14ac:dyDescent="0.2">
      <c r="A1" s="124" t="s">
        <v>4</v>
      </c>
      <c r="B1" s="125"/>
      <c r="C1" s="125"/>
      <c r="D1" s="125"/>
      <c r="E1" s="125"/>
      <c r="F1" s="35"/>
      <c r="G1"/>
      <c r="H1"/>
      <c r="I1"/>
      <c r="J1" t="s">
        <v>307</v>
      </c>
      <c r="L1" s="53">
        <v>15</v>
      </c>
    </row>
    <row r="2" spans="1:18" ht="27" customHeight="1" x14ac:dyDescent="0.2">
      <c r="A2" s="49" t="s">
        <v>478</v>
      </c>
      <c r="B2" s="47"/>
      <c r="C2" s="47"/>
      <c r="D2" s="48"/>
      <c r="E2" s="48"/>
      <c r="F2" s="42" t="s">
        <v>301</v>
      </c>
      <c r="G2" s="119" t="s">
        <v>300</v>
      </c>
      <c r="H2" s="120"/>
      <c r="I2" s="120"/>
      <c r="J2" s="41" t="s">
        <v>308</v>
      </c>
      <c r="K2" s="41" t="s">
        <v>303</v>
      </c>
      <c r="L2" s="40" t="s">
        <v>304</v>
      </c>
      <c r="M2" s="41" t="s">
        <v>309</v>
      </c>
      <c r="N2" s="41" t="s">
        <v>305</v>
      </c>
      <c r="O2" s="40" t="s">
        <v>306</v>
      </c>
      <c r="P2" s="41" t="s">
        <v>88</v>
      </c>
      <c r="Q2" s="41" t="s">
        <v>302</v>
      </c>
      <c r="R2" s="40" t="s">
        <v>84</v>
      </c>
    </row>
    <row r="3" spans="1:18" s="13" customFormat="1" ht="29.45" customHeight="1" x14ac:dyDescent="0.2">
      <c r="A3" s="51" t="s">
        <v>3</v>
      </c>
      <c r="B3" s="51" t="s">
        <v>0</v>
      </c>
      <c r="C3" s="126" t="s">
        <v>1</v>
      </c>
      <c r="D3" s="126"/>
      <c r="E3" s="52" t="s">
        <v>2</v>
      </c>
      <c r="F3" s="42"/>
      <c r="G3" s="42" t="s">
        <v>86</v>
      </c>
      <c r="H3" s="42" t="s">
        <v>87</v>
      </c>
      <c r="I3" s="42" t="s">
        <v>89</v>
      </c>
      <c r="J3" s="42"/>
      <c r="K3" s="42"/>
      <c r="L3" s="42" t="s">
        <v>86</v>
      </c>
      <c r="M3" s="42"/>
      <c r="N3" s="42"/>
      <c r="O3" s="42"/>
      <c r="P3" s="43"/>
      <c r="Q3" s="43"/>
      <c r="R3" s="42"/>
    </row>
    <row r="4" spans="1:18" x14ac:dyDescent="0.2">
      <c r="A4" s="123">
        <v>1</v>
      </c>
      <c r="B4" s="47">
        <v>1</v>
      </c>
      <c r="C4" s="123">
        <v>1</v>
      </c>
      <c r="D4" s="47">
        <v>1</v>
      </c>
      <c r="E4" s="44" t="s">
        <v>276</v>
      </c>
      <c r="F4" s="50"/>
      <c r="G4" s="50"/>
      <c r="H4" s="50"/>
      <c r="I4" s="50"/>
      <c r="J4" s="50"/>
      <c r="K4" s="50"/>
      <c r="L4" s="50"/>
      <c r="M4" s="50"/>
      <c r="N4" s="50"/>
      <c r="O4" s="50"/>
      <c r="P4" s="46"/>
      <c r="Q4" s="46"/>
      <c r="R4" s="50"/>
    </row>
    <row r="5" spans="1:18" x14ac:dyDescent="0.2">
      <c r="A5" s="123"/>
      <c r="B5" s="47">
        <f>B4+1</f>
        <v>2</v>
      </c>
      <c r="C5" s="123"/>
      <c r="D5" s="47">
        <f>D4+1</f>
        <v>2</v>
      </c>
      <c r="E5" s="44" t="s">
        <v>277</v>
      </c>
      <c r="F5" s="50"/>
      <c r="G5" s="50"/>
      <c r="H5" s="50"/>
      <c r="I5" s="50"/>
      <c r="J5" s="50"/>
      <c r="K5" s="50"/>
      <c r="L5" s="50"/>
      <c r="M5" s="50"/>
      <c r="N5" s="50"/>
      <c r="O5" s="50"/>
      <c r="P5" s="46"/>
      <c r="Q5" s="46"/>
      <c r="R5" s="50"/>
    </row>
    <row r="6" spans="1:18" x14ac:dyDescent="0.2">
      <c r="A6" s="123"/>
      <c r="B6" s="47">
        <f t="shared" ref="B6:D12" si="0">B5+1</f>
        <v>3</v>
      </c>
      <c r="C6" s="123"/>
      <c r="D6" s="47">
        <f t="shared" si="0"/>
        <v>3</v>
      </c>
      <c r="E6" s="44" t="s">
        <v>278</v>
      </c>
      <c r="F6" s="50"/>
      <c r="G6" s="50"/>
      <c r="H6" s="50"/>
      <c r="I6" s="50"/>
      <c r="J6" s="50"/>
      <c r="K6" s="50"/>
      <c r="L6" s="50"/>
      <c r="M6" s="50"/>
      <c r="N6" s="50"/>
      <c r="O6" s="50"/>
      <c r="P6" s="46"/>
      <c r="Q6" s="46"/>
      <c r="R6" s="50"/>
    </row>
    <row r="7" spans="1:18" x14ac:dyDescent="0.2">
      <c r="A7" s="123"/>
      <c r="B7" s="47">
        <f t="shared" si="0"/>
        <v>4</v>
      </c>
      <c r="C7" s="123"/>
      <c r="D7" s="47">
        <f t="shared" si="0"/>
        <v>4</v>
      </c>
      <c r="E7" s="44" t="s">
        <v>279</v>
      </c>
      <c r="F7" s="50"/>
      <c r="G7" s="50"/>
      <c r="H7" s="50"/>
      <c r="I7" s="50"/>
      <c r="J7" s="50"/>
      <c r="K7" s="50"/>
      <c r="L7" s="50"/>
      <c r="M7" s="50"/>
      <c r="N7" s="50"/>
      <c r="O7" s="50"/>
      <c r="P7" s="46"/>
      <c r="Q7" s="46"/>
      <c r="R7" s="50"/>
    </row>
    <row r="8" spans="1:18" x14ac:dyDescent="0.2">
      <c r="A8" s="123"/>
      <c r="B8" s="47">
        <f t="shared" si="0"/>
        <v>5</v>
      </c>
      <c r="C8" s="123"/>
      <c r="D8" s="47">
        <f t="shared" si="0"/>
        <v>5</v>
      </c>
      <c r="E8" s="44" t="s">
        <v>280</v>
      </c>
      <c r="F8" s="50"/>
      <c r="G8" s="50"/>
      <c r="H8" s="50"/>
      <c r="I8" s="50"/>
      <c r="J8" s="50"/>
      <c r="K8" s="50"/>
      <c r="L8" s="50"/>
      <c r="M8" s="50"/>
      <c r="N8" s="50"/>
      <c r="O8" s="50"/>
      <c r="P8" s="46"/>
      <c r="Q8" s="46"/>
      <c r="R8" s="50"/>
    </row>
    <row r="9" spans="1:18" x14ac:dyDescent="0.2">
      <c r="A9" s="123"/>
      <c r="B9" s="47">
        <f t="shared" si="0"/>
        <v>6</v>
      </c>
      <c r="C9" s="123"/>
      <c r="D9" s="47">
        <f t="shared" si="0"/>
        <v>6</v>
      </c>
      <c r="E9" s="44" t="s">
        <v>281</v>
      </c>
      <c r="F9" s="50"/>
      <c r="G9" s="50"/>
      <c r="H9" s="50"/>
      <c r="I9" s="50"/>
      <c r="J9" s="50"/>
      <c r="K9" s="50"/>
      <c r="L9" s="50"/>
      <c r="M9" s="50"/>
      <c r="N9" s="50"/>
      <c r="O9" s="50"/>
      <c r="P9" s="46"/>
      <c r="Q9" s="46"/>
      <c r="R9" s="50"/>
    </row>
    <row r="10" spans="1:18" x14ac:dyDescent="0.2">
      <c r="A10" s="123"/>
      <c r="B10" s="47">
        <f t="shared" si="0"/>
        <v>7</v>
      </c>
      <c r="C10" s="123"/>
      <c r="D10" s="47">
        <f t="shared" si="0"/>
        <v>7</v>
      </c>
      <c r="E10" s="44" t="s">
        <v>282</v>
      </c>
      <c r="F10" s="50"/>
      <c r="G10" s="50"/>
      <c r="H10" s="50"/>
      <c r="I10" s="50"/>
      <c r="J10" s="50"/>
      <c r="K10" s="50"/>
      <c r="L10" s="50"/>
      <c r="M10" s="50"/>
      <c r="N10" s="50"/>
      <c r="O10" s="50"/>
      <c r="P10" s="46"/>
      <c r="Q10" s="46"/>
      <c r="R10" s="50"/>
    </row>
    <row r="11" spans="1:18" x14ac:dyDescent="0.2">
      <c r="A11" s="123"/>
      <c r="B11" s="47">
        <f t="shared" si="0"/>
        <v>8</v>
      </c>
      <c r="C11" s="123"/>
      <c r="D11" s="47">
        <f t="shared" si="0"/>
        <v>8</v>
      </c>
      <c r="E11" s="44" t="s">
        <v>283</v>
      </c>
      <c r="F11" s="50"/>
      <c r="G11" s="50"/>
      <c r="H11" s="50"/>
      <c r="I11" s="50"/>
      <c r="J11" s="50"/>
      <c r="K11" s="50"/>
      <c r="L11" s="50"/>
      <c r="M11" s="50"/>
      <c r="N11" s="50"/>
      <c r="O11" s="50"/>
      <c r="P11" s="46"/>
      <c r="Q11" s="46"/>
      <c r="R11" s="50"/>
    </row>
    <row r="12" spans="1:18" x14ac:dyDescent="0.2">
      <c r="A12" s="123">
        <v>2</v>
      </c>
      <c r="B12" s="47">
        <v>1</v>
      </c>
      <c r="C12" s="123"/>
      <c r="D12" s="47">
        <f t="shared" si="0"/>
        <v>9</v>
      </c>
      <c r="E12" s="44" t="s">
        <v>284</v>
      </c>
      <c r="F12" s="50"/>
      <c r="G12" s="50"/>
      <c r="H12" s="50"/>
      <c r="I12" s="50"/>
      <c r="J12" s="50"/>
      <c r="K12" s="50"/>
      <c r="L12" s="50"/>
      <c r="M12" s="50"/>
      <c r="N12" s="50"/>
      <c r="O12" s="50"/>
      <c r="P12" s="46"/>
      <c r="Q12" s="46"/>
      <c r="R12" s="50"/>
    </row>
    <row r="13" spans="1:18" x14ac:dyDescent="0.2">
      <c r="A13" s="123"/>
      <c r="B13" s="47">
        <f>B12+1</f>
        <v>2</v>
      </c>
      <c r="C13" s="123"/>
      <c r="D13" s="47">
        <f>D12+1</f>
        <v>10</v>
      </c>
      <c r="E13" s="44" t="s">
        <v>285</v>
      </c>
      <c r="F13" s="50"/>
      <c r="G13" s="50"/>
      <c r="H13" s="50"/>
      <c r="I13" s="50"/>
      <c r="J13" s="50"/>
      <c r="K13" s="50"/>
      <c r="L13" s="50"/>
      <c r="M13" s="50"/>
      <c r="N13" s="50"/>
      <c r="O13" s="50"/>
      <c r="P13" s="46"/>
      <c r="Q13" s="46"/>
      <c r="R13" s="50"/>
    </row>
    <row r="14" spans="1:18" x14ac:dyDescent="0.2">
      <c r="A14" s="123"/>
      <c r="B14" s="47">
        <f t="shared" ref="B14:B19" si="1">B13+1</f>
        <v>3</v>
      </c>
      <c r="C14" s="123"/>
      <c r="D14" s="47">
        <f t="shared" ref="D14:D19" si="2">D13+1</f>
        <v>11</v>
      </c>
      <c r="E14" s="44" t="s">
        <v>287</v>
      </c>
      <c r="F14" s="50"/>
      <c r="G14" s="50"/>
      <c r="H14" s="50"/>
      <c r="I14" s="50"/>
      <c r="J14" s="50"/>
      <c r="K14" s="50"/>
      <c r="L14" s="50"/>
      <c r="M14" s="50"/>
      <c r="N14" s="50"/>
      <c r="O14" s="50"/>
      <c r="P14" s="46"/>
      <c r="Q14" s="46"/>
      <c r="R14" s="50"/>
    </row>
    <row r="15" spans="1:18" x14ac:dyDescent="0.2">
      <c r="A15" s="123"/>
      <c r="B15" s="47">
        <f t="shared" si="1"/>
        <v>4</v>
      </c>
      <c r="C15" s="123"/>
      <c r="D15" s="47">
        <f t="shared" si="2"/>
        <v>12</v>
      </c>
      <c r="E15" s="44" t="s">
        <v>286</v>
      </c>
      <c r="F15" s="50"/>
      <c r="G15" s="50"/>
      <c r="H15" s="50"/>
      <c r="I15" s="50"/>
      <c r="J15" s="50"/>
      <c r="K15" s="50"/>
      <c r="L15" s="50"/>
      <c r="M15" s="50"/>
      <c r="N15" s="50"/>
      <c r="O15" s="50"/>
      <c r="P15" s="46"/>
      <c r="Q15" s="46"/>
      <c r="R15" s="50"/>
    </row>
    <row r="16" spans="1:18" x14ac:dyDescent="0.2">
      <c r="A16" s="123"/>
      <c r="B16" s="47">
        <f t="shared" si="1"/>
        <v>5</v>
      </c>
      <c r="C16" s="123"/>
      <c r="D16" s="47">
        <f t="shared" si="2"/>
        <v>13</v>
      </c>
      <c r="E16" s="44" t="s">
        <v>288</v>
      </c>
      <c r="F16" s="50"/>
      <c r="G16" s="50"/>
      <c r="H16" s="50"/>
      <c r="I16" s="50"/>
      <c r="J16" s="50"/>
      <c r="K16" s="50"/>
      <c r="L16" s="50"/>
      <c r="M16" s="50"/>
      <c r="N16" s="50"/>
      <c r="O16" s="50"/>
      <c r="P16" s="46"/>
      <c r="Q16" s="46"/>
      <c r="R16" s="50"/>
    </row>
    <row r="17" spans="1:18" x14ac:dyDescent="0.2">
      <c r="A17" s="123"/>
      <c r="B17" s="47">
        <f t="shared" si="1"/>
        <v>6</v>
      </c>
      <c r="C17" s="123"/>
      <c r="D17" s="47">
        <f t="shared" si="2"/>
        <v>14</v>
      </c>
      <c r="E17" s="44" t="s">
        <v>289</v>
      </c>
      <c r="F17" s="50">
        <v>22</v>
      </c>
      <c r="G17" s="50"/>
      <c r="H17" s="50"/>
      <c r="I17" s="50"/>
      <c r="J17" s="50"/>
      <c r="K17" s="50"/>
      <c r="L17" s="50"/>
      <c r="M17" s="50"/>
      <c r="N17" s="50"/>
      <c r="O17" s="50"/>
      <c r="P17" s="46"/>
      <c r="Q17" s="46"/>
      <c r="R17" s="50"/>
    </row>
    <row r="18" spans="1:18" x14ac:dyDescent="0.2">
      <c r="A18" s="123"/>
      <c r="B18" s="47">
        <f t="shared" si="1"/>
        <v>7</v>
      </c>
      <c r="C18" s="123"/>
      <c r="D18" s="47">
        <f t="shared" si="2"/>
        <v>15</v>
      </c>
      <c r="E18" s="44" t="s">
        <v>274</v>
      </c>
      <c r="F18" s="50"/>
      <c r="G18" s="50"/>
      <c r="H18" s="50"/>
      <c r="I18" s="50"/>
      <c r="J18" s="50"/>
      <c r="K18" s="50"/>
      <c r="L18" s="50"/>
      <c r="M18" s="50"/>
      <c r="N18" s="50"/>
      <c r="O18" s="50"/>
      <c r="P18" s="46"/>
      <c r="Q18" s="46"/>
      <c r="R18" s="50"/>
    </row>
    <row r="19" spans="1:18" x14ac:dyDescent="0.2">
      <c r="A19" s="123"/>
      <c r="B19" s="47">
        <f t="shared" si="1"/>
        <v>8</v>
      </c>
      <c r="C19" s="123"/>
      <c r="D19" s="47">
        <f t="shared" si="2"/>
        <v>16</v>
      </c>
      <c r="E19" s="44" t="s">
        <v>290</v>
      </c>
      <c r="F19" s="50"/>
      <c r="G19" s="50"/>
      <c r="H19" s="50"/>
      <c r="I19" s="50"/>
      <c r="J19" s="50"/>
      <c r="K19" s="50"/>
      <c r="L19" s="50"/>
      <c r="M19" s="50"/>
      <c r="N19" s="50"/>
      <c r="O19" s="50"/>
      <c r="P19" s="46"/>
      <c r="Q19" s="46"/>
      <c r="R19" s="50"/>
    </row>
    <row r="20" spans="1:18" x14ac:dyDescent="0.2">
      <c r="A20" s="123">
        <v>3</v>
      </c>
      <c r="B20" s="47">
        <v>1</v>
      </c>
      <c r="C20" s="123">
        <v>2</v>
      </c>
      <c r="D20" s="47">
        <v>1</v>
      </c>
      <c r="E20" s="44" t="s">
        <v>273</v>
      </c>
      <c r="F20" s="50">
        <v>19</v>
      </c>
      <c r="G20" s="50"/>
      <c r="H20" s="50"/>
      <c r="I20" s="50"/>
      <c r="J20" s="50"/>
      <c r="K20" s="50"/>
      <c r="L20" s="50"/>
      <c r="M20" s="50"/>
      <c r="N20" s="50"/>
      <c r="O20" s="50"/>
      <c r="P20" s="46"/>
      <c r="Q20" s="46"/>
      <c r="R20" s="50"/>
    </row>
    <row r="21" spans="1:18" x14ac:dyDescent="0.2">
      <c r="A21" s="123"/>
      <c r="B21" s="47">
        <f>B20+1</f>
        <v>2</v>
      </c>
      <c r="C21" s="123"/>
      <c r="D21" s="47">
        <f>D20+1</f>
        <v>2</v>
      </c>
      <c r="E21" s="44" t="s">
        <v>275</v>
      </c>
      <c r="F21" s="50"/>
      <c r="G21" s="50"/>
      <c r="H21" s="50"/>
      <c r="I21" s="50"/>
      <c r="J21" s="50"/>
      <c r="K21" s="50"/>
      <c r="L21" s="50"/>
      <c r="M21" s="50"/>
      <c r="N21" s="50"/>
      <c r="O21" s="50"/>
      <c r="P21" s="46"/>
      <c r="Q21" s="46"/>
      <c r="R21" s="50"/>
    </row>
    <row r="22" spans="1:18" x14ac:dyDescent="0.2">
      <c r="A22" s="123"/>
      <c r="B22" s="47">
        <f t="shared" ref="B22:B27" si="3">B21+1</f>
        <v>3</v>
      </c>
      <c r="C22" s="123"/>
      <c r="D22" s="47">
        <f t="shared" ref="D22:D35" si="4">D21+1</f>
        <v>3</v>
      </c>
      <c r="E22" s="44" t="s">
        <v>291</v>
      </c>
      <c r="F22" s="50"/>
      <c r="G22" s="50"/>
      <c r="H22" s="50"/>
      <c r="I22" s="50"/>
      <c r="J22" s="50"/>
      <c r="K22" s="50"/>
      <c r="L22" s="50"/>
      <c r="M22" s="50"/>
      <c r="N22" s="50"/>
      <c r="O22" s="50"/>
      <c r="P22" s="46"/>
      <c r="Q22" s="46"/>
      <c r="R22" s="50"/>
    </row>
    <row r="23" spans="1:18" x14ac:dyDescent="0.2">
      <c r="A23" s="123"/>
      <c r="B23" s="47">
        <f t="shared" si="3"/>
        <v>4</v>
      </c>
      <c r="C23" s="123"/>
      <c r="D23" s="47">
        <f t="shared" si="4"/>
        <v>4</v>
      </c>
      <c r="E23" s="44" t="s">
        <v>292</v>
      </c>
      <c r="F23" s="50"/>
      <c r="G23" s="50"/>
      <c r="H23" s="50"/>
      <c r="I23" s="50"/>
      <c r="J23" s="50"/>
      <c r="K23" s="50"/>
      <c r="L23" s="50"/>
      <c r="M23" s="50"/>
      <c r="N23" s="50"/>
      <c r="O23" s="50"/>
      <c r="P23" s="46"/>
      <c r="Q23" s="46"/>
      <c r="R23" s="50"/>
    </row>
    <row r="24" spans="1:18" x14ac:dyDescent="0.2">
      <c r="A24" s="123"/>
      <c r="B24" s="47">
        <f t="shared" si="3"/>
        <v>5</v>
      </c>
      <c r="C24" s="123"/>
      <c r="D24" s="47">
        <f t="shared" si="4"/>
        <v>5</v>
      </c>
      <c r="E24" s="44" t="s">
        <v>293</v>
      </c>
      <c r="F24" s="50"/>
      <c r="G24" s="50"/>
      <c r="H24" s="50"/>
      <c r="I24" s="50"/>
      <c r="J24" s="50"/>
      <c r="K24" s="50"/>
      <c r="L24" s="50"/>
      <c r="M24" s="50"/>
      <c r="N24" s="50"/>
      <c r="O24" s="50"/>
      <c r="P24" s="46"/>
      <c r="Q24" s="46"/>
      <c r="R24" s="50"/>
    </row>
    <row r="25" spans="1:18" x14ac:dyDescent="0.2">
      <c r="A25" s="123"/>
      <c r="B25" s="47">
        <f t="shared" si="3"/>
        <v>6</v>
      </c>
      <c r="C25" s="123"/>
      <c r="D25" s="47">
        <f t="shared" si="4"/>
        <v>6</v>
      </c>
      <c r="E25" s="44" t="s">
        <v>294</v>
      </c>
      <c r="F25" s="50"/>
      <c r="G25" s="50"/>
      <c r="H25" s="50"/>
      <c r="I25" s="50"/>
      <c r="J25" s="50"/>
      <c r="K25" s="50"/>
      <c r="L25" s="50"/>
      <c r="M25" s="50"/>
      <c r="N25" s="50"/>
      <c r="O25" s="50"/>
      <c r="P25" s="46"/>
      <c r="Q25" s="46"/>
      <c r="R25" s="50"/>
    </row>
    <row r="26" spans="1:18" x14ac:dyDescent="0.2">
      <c r="A26" s="123"/>
      <c r="B26" s="47">
        <f t="shared" si="3"/>
        <v>7</v>
      </c>
      <c r="C26" s="123"/>
      <c r="D26" s="47">
        <f t="shared" si="4"/>
        <v>7</v>
      </c>
      <c r="E26" s="44" t="s">
        <v>295</v>
      </c>
      <c r="F26" s="50"/>
      <c r="G26" s="50"/>
      <c r="H26" s="50"/>
      <c r="I26" s="50"/>
      <c r="J26" s="50"/>
      <c r="K26" s="50"/>
      <c r="L26" s="50"/>
      <c r="M26" s="50"/>
      <c r="N26" s="50"/>
      <c r="O26" s="50"/>
      <c r="P26" s="46"/>
      <c r="Q26" s="46"/>
      <c r="R26" s="50"/>
    </row>
    <row r="27" spans="1:18" x14ac:dyDescent="0.2">
      <c r="A27" s="123"/>
      <c r="B27" s="47">
        <f t="shared" si="3"/>
        <v>8</v>
      </c>
      <c r="C27" s="123"/>
      <c r="D27" s="47">
        <f t="shared" si="4"/>
        <v>8</v>
      </c>
      <c r="E27" s="47" t="s">
        <v>342</v>
      </c>
      <c r="F27" s="50"/>
      <c r="G27" s="50"/>
      <c r="H27" s="50"/>
      <c r="I27" s="50"/>
      <c r="J27" s="50"/>
      <c r="K27" s="50"/>
      <c r="L27" s="50"/>
      <c r="M27" s="50"/>
      <c r="N27" s="50"/>
      <c r="O27" s="50"/>
      <c r="P27" s="46"/>
      <c r="Q27" s="46"/>
      <c r="R27" s="50"/>
    </row>
    <row r="28" spans="1:18" x14ac:dyDescent="0.2">
      <c r="A28" s="123">
        <v>4</v>
      </c>
      <c r="B28" s="47">
        <v>1</v>
      </c>
      <c r="C28" s="123"/>
      <c r="D28" s="47">
        <f t="shared" si="4"/>
        <v>9</v>
      </c>
      <c r="E28" s="48"/>
      <c r="F28" s="50"/>
      <c r="G28" s="50"/>
      <c r="H28" s="50"/>
      <c r="I28" s="50"/>
      <c r="J28" s="50"/>
      <c r="K28" s="50"/>
      <c r="L28" s="50"/>
      <c r="M28" s="50"/>
      <c r="N28" s="50"/>
      <c r="O28" s="50"/>
      <c r="P28" s="46"/>
      <c r="Q28" s="46"/>
      <c r="R28" s="50"/>
    </row>
    <row r="29" spans="1:18" x14ac:dyDescent="0.2">
      <c r="A29" s="123"/>
      <c r="B29" s="47">
        <f>B28+1</f>
        <v>2</v>
      </c>
      <c r="C29" s="123"/>
      <c r="D29" s="47">
        <f t="shared" si="4"/>
        <v>10</v>
      </c>
      <c r="E29" s="48"/>
      <c r="F29" s="50"/>
      <c r="G29" s="50"/>
      <c r="H29" s="50"/>
      <c r="I29" s="50"/>
      <c r="J29" s="50"/>
      <c r="K29" s="50"/>
      <c r="L29" s="50"/>
      <c r="M29" s="50"/>
      <c r="N29" s="50"/>
      <c r="O29" s="50"/>
      <c r="P29" s="46"/>
      <c r="Q29" s="46"/>
      <c r="R29" s="50"/>
    </row>
    <row r="30" spans="1:18" x14ac:dyDescent="0.2">
      <c r="A30" s="123"/>
      <c r="B30" s="47">
        <f t="shared" ref="B30:B35" si="5">B29+1</f>
        <v>3</v>
      </c>
      <c r="C30" s="123"/>
      <c r="D30" s="47">
        <f t="shared" si="4"/>
        <v>11</v>
      </c>
      <c r="E30" s="44"/>
      <c r="F30" s="50"/>
      <c r="G30" s="50"/>
      <c r="H30" s="50"/>
      <c r="I30" s="50"/>
      <c r="J30" s="50"/>
      <c r="K30" s="50"/>
      <c r="L30" s="50"/>
      <c r="M30" s="50"/>
      <c r="N30" s="50"/>
      <c r="O30" s="50"/>
      <c r="P30" s="46"/>
      <c r="Q30" s="46"/>
      <c r="R30" s="50"/>
    </row>
    <row r="31" spans="1:18" x14ac:dyDescent="0.2">
      <c r="A31" s="123"/>
      <c r="B31" s="47">
        <f t="shared" si="5"/>
        <v>4</v>
      </c>
      <c r="C31" s="123"/>
      <c r="D31" s="47">
        <f t="shared" si="4"/>
        <v>12</v>
      </c>
      <c r="E31" s="44"/>
      <c r="F31" s="50"/>
      <c r="G31" s="50"/>
      <c r="H31" s="50"/>
      <c r="I31" s="50"/>
      <c r="J31" s="50"/>
      <c r="K31" s="50"/>
      <c r="L31" s="50"/>
      <c r="M31" s="50"/>
      <c r="N31" s="50"/>
      <c r="O31" s="50"/>
      <c r="P31" s="46"/>
      <c r="Q31" s="46"/>
      <c r="R31" s="50"/>
    </row>
    <row r="32" spans="1:18" x14ac:dyDescent="0.2">
      <c r="A32" s="123"/>
      <c r="B32" s="47">
        <f t="shared" si="5"/>
        <v>5</v>
      </c>
      <c r="C32" s="123"/>
      <c r="D32" s="47">
        <f t="shared" si="4"/>
        <v>13</v>
      </c>
      <c r="E32" s="44"/>
      <c r="F32" s="50"/>
      <c r="G32" s="50"/>
      <c r="H32" s="50"/>
      <c r="I32" s="50"/>
      <c r="J32" s="50"/>
      <c r="K32" s="50"/>
      <c r="L32" s="50"/>
      <c r="M32" s="50"/>
      <c r="N32" s="50"/>
      <c r="O32" s="50"/>
      <c r="P32" s="46"/>
      <c r="Q32" s="46"/>
      <c r="R32" s="50"/>
    </row>
    <row r="33" spans="1:18" x14ac:dyDescent="0.2">
      <c r="A33" s="123"/>
      <c r="B33" s="47">
        <f t="shared" si="5"/>
        <v>6</v>
      </c>
      <c r="C33" s="123"/>
      <c r="D33" s="47">
        <f t="shared" si="4"/>
        <v>14</v>
      </c>
      <c r="E33" s="44"/>
      <c r="F33" s="50"/>
      <c r="G33" s="50"/>
      <c r="H33" s="50"/>
      <c r="I33" s="50"/>
      <c r="J33" s="50"/>
      <c r="K33" s="50"/>
      <c r="L33" s="50"/>
      <c r="M33" s="50"/>
      <c r="N33" s="50"/>
      <c r="O33" s="50"/>
      <c r="P33" s="46"/>
      <c r="Q33" s="46"/>
      <c r="R33" s="50"/>
    </row>
    <row r="34" spans="1:18" x14ac:dyDescent="0.2">
      <c r="A34" s="123"/>
      <c r="B34" s="47">
        <f t="shared" si="5"/>
        <v>7</v>
      </c>
      <c r="C34" s="123"/>
      <c r="D34" s="47">
        <f t="shared" si="4"/>
        <v>15</v>
      </c>
      <c r="E34" s="44"/>
      <c r="F34" s="50"/>
      <c r="G34" s="50"/>
      <c r="H34" s="50"/>
      <c r="I34" s="50"/>
      <c r="J34" s="50"/>
      <c r="K34" s="50"/>
      <c r="L34" s="50"/>
      <c r="M34" s="50"/>
      <c r="N34" s="50"/>
      <c r="O34" s="50"/>
      <c r="P34" s="46"/>
      <c r="Q34" s="46"/>
      <c r="R34" s="50"/>
    </row>
    <row r="35" spans="1:18" x14ac:dyDescent="0.2">
      <c r="A35" s="123"/>
      <c r="B35" s="47">
        <f t="shared" si="5"/>
        <v>8</v>
      </c>
      <c r="C35" s="123"/>
      <c r="D35" s="47">
        <f t="shared" si="4"/>
        <v>16</v>
      </c>
      <c r="E35" s="44" t="s">
        <v>291</v>
      </c>
      <c r="F35" s="50"/>
      <c r="G35" s="50"/>
      <c r="H35" s="50"/>
      <c r="I35" s="50"/>
      <c r="J35" s="50"/>
      <c r="K35" s="50"/>
      <c r="L35" s="50"/>
      <c r="M35" s="50"/>
      <c r="N35" s="50"/>
      <c r="O35" s="50"/>
      <c r="P35" s="46"/>
      <c r="Q35" s="46"/>
      <c r="R35" s="50"/>
    </row>
    <row r="36" spans="1:18" x14ac:dyDescent="0.2">
      <c r="A36" s="123">
        <v>5</v>
      </c>
      <c r="B36" s="47">
        <v>1</v>
      </c>
      <c r="C36" s="123">
        <v>3</v>
      </c>
      <c r="D36" s="47">
        <v>1</v>
      </c>
      <c r="E36" s="44"/>
      <c r="F36" s="50"/>
      <c r="G36" s="50"/>
      <c r="H36" s="50"/>
      <c r="I36" s="50"/>
      <c r="J36" s="50"/>
      <c r="K36" s="50"/>
      <c r="L36" s="50"/>
      <c r="M36" s="50"/>
      <c r="N36" s="50"/>
      <c r="O36" s="50"/>
      <c r="P36" s="46"/>
      <c r="Q36" s="46"/>
      <c r="R36" s="50"/>
    </row>
    <row r="37" spans="1:18" x14ac:dyDescent="0.2">
      <c r="A37" s="123"/>
      <c r="B37" s="47">
        <f>B36+1</f>
        <v>2</v>
      </c>
      <c r="C37" s="123"/>
      <c r="D37" s="47">
        <f>D36+1</f>
        <v>2</v>
      </c>
      <c r="E37" s="44"/>
      <c r="F37" s="50"/>
      <c r="G37" s="50"/>
      <c r="H37" s="50"/>
      <c r="I37" s="50"/>
      <c r="J37" s="50"/>
      <c r="K37" s="50"/>
      <c r="L37" s="50"/>
      <c r="M37" s="50"/>
      <c r="N37" s="50"/>
      <c r="O37" s="50"/>
      <c r="P37" s="46"/>
      <c r="Q37" s="46"/>
      <c r="R37" s="50"/>
    </row>
    <row r="38" spans="1:18" x14ac:dyDescent="0.2">
      <c r="A38" s="123"/>
      <c r="B38" s="47">
        <f t="shared" ref="B38:B43" si="6">B37+1</f>
        <v>3</v>
      </c>
      <c r="C38" s="123"/>
      <c r="D38" s="47">
        <f t="shared" ref="D38:D51" si="7">D37+1</f>
        <v>3</v>
      </c>
      <c r="E38" s="44" t="s">
        <v>496</v>
      </c>
      <c r="F38" s="50"/>
      <c r="G38" s="50"/>
      <c r="H38" s="50"/>
      <c r="I38" s="50"/>
      <c r="J38" s="50"/>
      <c r="K38" s="50"/>
      <c r="L38" s="50"/>
      <c r="M38" s="50"/>
      <c r="N38" s="50"/>
      <c r="O38" s="50"/>
      <c r="P38" s="46"/>
      <c r="Q38" s="46"/>
      <c r="R38" s="50"/>
    </row>
    <row r="39" spans="1:18" x14ac:dyDescent="0.2">
      <c r="A39" s="123"/>
      <c r="B39" s="47">
        <f t="shared" si="6"/>
        <v>4</v>
      </c>
      <c r="C39" s="123"/>
      <c r="D39" s="47">
        <f t="shared" si="7"/>
        <v>4</v>
      </c>
      <c r="E39" s="44" t="s">
        <v>497</v>
      </c>
      <c r="F39" s="50"/>
      <c r="G39" s="50"/>
      <c r="H39" s="50"/>
      <c r="I39" s="50"/>
      <c r="J39" s="50"/>
      <c r="K39" s="50"/>
      <c r="L39" s="50"/>
      <c r="M39" s="50"/>
      <c r="N39" s="50"/>
      <c r="O39" s="50"/>
      <c r="P39" s="46"/>
      <c r="Q39" s="46"/>
      <c r="R39" s="50"/>
    </row>
    <row r="40" spans="1:18" x14ac:dyDescent="0.2">
      <c r="A40" s="123"/>
      <c r="B40" s="47">
        <f t="shared" si="6"/>
        <v>5</v>
      </c>
      <c r="C40" s="123"/>
      <c r="D40" s="47">
        <f t="shared" si="7"/>
        <v>5</v>
      </c>
      <c r="E40" s="44" t="s">
        <v>489</v>
      </c>
      <c r="F40" s="50"/>
      <c r="G40" s="50"/>
      <c r="H40" s="50"/>
      <c r="I40" s="50"/>
      <c r="J40" s="50"/>
      <c r="K40" s="50"/>
      <c r="L40" s="50"/>
      <c r="M40" s="50"/>
      <c r="N40" s="50"/>
      <c r="O40" s="50"/>
      <c r="P40" s="46"/>
      <c r="Q40" s="46"/>
      <c r="R40" s="50"/>
    </row>
    <row r="41" spans="1:18" x14ac:dyDescent="0.2">
      <c r="A41" s="123"/>
      <c r="B41" s="47">
        <f t="shared" si="6"/>
        <v>6</v>
      </c>
      <c r="C41" s="123"/>
      <c r="D41" s="47">
        <f t="shared" si="7"/>
        <v>6</v>
      </c>
      <c r="E41" s="44" t="s">
        <v>490</v>
      </c>
      <c r="F41" s="50"/>
      <c r="G41" s="50"/>
      <c r="H41" s="50"/>
      <c r="I41" s="50"/>
      <c r="J41" s="50"/>
      <c r="K41" s="50"/>
      <c r="L41" s="50"/>
      <c r="M41" s="50"/>
      <c r="N41" s="50"/>
      <c r="O41" s="50"/>
      <c r="P41" s="46"/>
      <c r="Q41" s="46"/>
      <c r="R41" s="50"/>
    </row>
    <row r="42" spans="1:18" x14ac:dyDescent="0.2">
      <c r="A42" s="123"/>
      <c r="B42" s="47">
        <f t="shared" si="6"/>
        <v>7</v>
      </c>
      <c r="C42" s="123"/>
      <c r="D42" s="47">
        <f t="shared" si="7"/>
        <v>7</v>
      </c>
      <c r="E42" s="44" t="s">
        <v>479</v>
      </c>
      <c r="F42" s="50"/>
      <c r="G42" s="50"/>
      <c r="H42" s="50"/>
      <c r="I42" s="50"/>
      <c r="J42" s="50"/>
      <c r="K42" s="50"/>
      <c r="L42" s="50"/>
      <c r="M42" s="50"/>
      <c r="N42" s="50"/>
      <c r="O42" s="50"/>
      <c r="P42" s="46"/>
      <c r="Q42" s="46"/>
      <c r="R42" s="50"/>
    </row>
    <row r="43" spans="1:18" x14ac:dyDescent="0.2">
      <c r="A43" s="123"/>
      <c r="B43" s="47">
        <f t="shared" si="6"/>
        <v>8</v>
      </c>
      <c r="C43" s="123"/>
      <c r="D43" s="47">
        <f t="shared" si="7"/>
        <v>8</v>
      </c>
      <c r="E43" s="44" t="s">
        <v>480</v>
      </c>
      <c r="F43" s="50"/>
      <c r="G43" s="50"/>
      <c r="H43" s="50"/>
      <c r="I43" s="50"/>
      <c r="J43" s="50"/>
      <c r="K43" s="50"/>
      <c r="L43" s="50"/>
      <c r="M43" s="50"/>
      <c r="N43" s="50"/>
      <c r="O43" s="50"/>
      <c r="P43" s="46"/>
      <c r="Q43" s="46"/>
      <c r="R43" s="50"/>
    </row>
    <row r="44" spans="1:18" x14ac:dyDescent="0.2">
      <c r="A44" s="123">
        <v>6</v>
      </c>
      <c r="B44" s="47">
        <v>1</v>
      </c>
      <c r="C44" s="123"/>
      <c r="D44" s="47">
        <f t="shared" si="7"/>
        <v>9</v>
      </c>
      <c r="E44" s="44" t="s">
        <v>443</v>
      </c>
      <c r="F44" s="50"/>
      <c r="G44" s="50"/>
      <c r="H44" s="50"/>
      <c r="I44" s="50"/>
      <c r="J44" s="50"/>
      <c r="K44" s="50"/>
      <c r="L44" s="50"/>
      <c r="M44" s="50"/>
      <c r="N44" s="50"/>
      <c r="O44" s="50"/>
      <c r="P44" s="46"/>
      <c r="Q44" s="46"/>
      <c r="R44" s="50"/>
    </row>
    <row r="45" spans="1:18" x14ac:dyDescent="0.2">
      <c r="A45" s="123"/>
      <c r="B45" s="47">
        <f>B44+1</f>
        <v>2</v>
      </c>
      <c r="C45" s="123"/>
      <c r="D45" s="47">
        <f t="shared" si="7"/>
        <v>10</v>
      </c>
      <c r="E45" s="44" t="s">
        <v>444</v>
      </c>
      <c r="F45" s="50"/>
      <c r="G45" s="50"/>
      <c r="H45" s="50"/>
      <c r="I45" s="50"/>
      <c r="J45" s="50"/>
      <c r="K45" s="50"/>
      <c r="L45" s="50"/>
      <c r="M45" s="50"/>
      <c r="N45" s="50"/>
      <c r="O45" s="50"/>
      <c r="P45" s="46"/>
      <c r="Q45" s="46"/>
      <c r="R45" s="50"/>
    </row>
    <row r="46" spans="1:18" x14ac:dyDescent="0.2">
      <c r="A46" s="123"/>
      <c r="B46" s="47">
        <f t="shared" ref="B46:B51" si="8">B45+1</f>
        <v>3</v>
      </c>
      <c r="C46" s="123"/>
      <c r="D46" s="47">
        <f t="shared" si="7"/>
        <v>11</v>
      </c>
      <c r="E46" s="44" t="s">
        <v>442</v>
      </c>
      <c r="F46" s="50"/>
      <c r="G46" s="50"/>
      <c r="H46" s="50"/>
      <c r="I46" s="50"/>
      <c r="J46" s="50"/>
      <c r="K46" s="50"/>
      <c r="L46" s="50"/>
      <c r="M46" s="50"/>
      <c r="N46" s="50"/>
      <c r="O46" s="50"/>
      <c r="P46" s="46"/>
      <c r="Q46" s="46"/>
      <c r="R46" s="50"/>
    </row>
    <row r="47" spans="1:18" x14ac:dyDescent="0.2">
      <c r="A47" s="123"/>
      <c r="B47" s="47">
        <f t="shared" si="8"/>
        <v>4</v>
      </c>
      <c r="C47" s="123"/>
      <c r="D47" s="47">
        <f t="shared" si="7"/>
        <v>12</v>
      </c>
      <c r="E47" s="44" t="s">
        <v>436</v>
      </c>
      <c r="F47" s="50"/>
      <c r="G47" s="50"/>
      <c r="H47" s="50"/>
      <c r="I47" s="50"/>
      <c r="J47" s="50"/>
      <c r="K47" s="50"/>
      <c r="L47" s="50"/>
      <c r="M47" s="50"/>
      <c r="N47" s="50"/>
      <c r="O47" s="50"/>
      <c r="P47" s="46"/>
      <c r="Q47" s="46"/>
      <c r="R47" s="50"/>
    </row>
    <row r="48" spans="1:18" x14ac:dyDescent="0.2">
      <c r="A48" s="123"/>
      <c r="B48" s="47">
        <f t="shared" si="8"/>
        <v>5</v>
      </c>
      <c r="C48" s="123"/>
      <c r="D48" s="47">
        <f t="shared" si="7"/>
        <v>13</v>
      </c>
      <c r="E48" s="44" t="s">
        <v>343</v>
      </c>
      <c r="F48" s="50"/>
      <c r="G48" s="50"/>
      <c r="H48" s="50"/>
      <c r="I48" s="50"/>
      <c r="J48" s="50"/>
      <c r="K48" s="50"/>
      <c r="L48" s="50"/>
      <c r="M48" s="50"/>
      <c r="N48" s="50"/>
      <c r="O48" s="50"/>
      <c r="P48" s="46"/>
      <c r="Q48" s="46"/>
      <c r="R48" s="50"/>
    </row>
    <row r="49" spans="1:18" x14ac:dyDescent="0.2">
      <c r="A49" s="123"/>
      <c r="B49" s="47">
        <f t="shared" si="8"/>
        <v>6</v>
      </c>
      <c r="C49" s="123"/>
      <c r="D49" s="47">
        <f t="shared" si="7"/>
        <v>14</v>
      </c>
      <c r="E49" s="44" t="s">
        <v>437</v>
      </c>
      <c r="F49" s="50"/>
      <c r="G49" s="50"/>
      <c r="H49" s="50"/>
      <c r="I49" s="50"/>
      <c r="J49" s="50"/>
      <c r="K49" s="50"/>
      <c r="L49" s="50"/>
      <c r="M49" s="50"/>
      <c r="N49" s="50"/>
      <c r="O49" s="50"/>
      <c r="P49" s="46"/>
      <c r="Q49" s="46"/>
      <c r="R49" s="50"/>
    </row>
    <row r="50" spans="1:18" x14ac:dyDescent="0.2">
      <c r="A50" s="123"/>
      <c r="B50" s="47">
        <f t="shared" si="8"/>
        <v>7</v>
      </c>
      <c r="C50" s="123"/>
      <c r="D50" s="47">
        <f t="shared" si="7"/>
        <v>15</v>
      </c>
      <c r="E50" s="44" t="s">
        <v>445</v>
      </c>
      <c r="F50" s="50"/>
      <c r="G50" s="50"/>
      <c r="H50" s="50"/>
      <c r="I50" s="50"/>
      <c r="J50" s="50"/>
      <c r="K50" s="50"/>
      <c r="L50" s="50"/>
      <c r="M50" s="50"/>
      <c r="N50" s="50"/>
      <c r="O50" s="50"/>
      <c r="P50" s="46"/>
      <c r="Q50" s="46"/>
      <c r="R50" s="50"/>
    </row>
    <row r="51" spans="1:18" x14ac:dyDescent="0.2">
      <c r="A51" s="123"/>
      <c r="B51" s="47">
        <f t="shared" si="8"/>
        <v>8</v>
      </c>
      <c r="C51" s="123"/>
      <c r="D51" s="47">
        <f t="shared" si="7"/>
        <v>16</v>
      </c>
      <c r="E51" s="44" t="s">
        <v>481</v>
      </c>
      <c r="F51" s="50"/>
      <c r="G51" s="50"/>
      <c r="H51" s="50"/>
      <c r="I51" s="50"/>
      <c r="J51" s="50"/>
      <c r="K51" s="50"/>
      <c r="L51" s="50"/>
      <c r="M51" s="50"/>
      <c r="N51" s="50"/>
      <c r="O51" s="50"/>
      <c r="P51" s="46"/>
      <c r="Q51" s="46"/>
      <c r="R51" s="50"/>
    </row>
    <row r="52" spans="1:18" x14ac:dyDescent="0.2">
      <c r="A52" s="123">
        <v>7</v>
      </c>
      <c r="B52" s="47">
        <v>1</v>
      </c>
      <c r="C52" s="123">
        <v>4</v>
      </c>
      <c r="D52" s="47">
        <v>1</v>
      </c>
      <c r="E52" s="44" t="s">
        <v>498</v>
      </c>
      <c r="F52" s="50"/>
      <c r="G52" s="50"/>
      <c r="H52" s="50"/>
      <c r="I52" s="50"/>
      <c r="J52" s="50"/>
      <c r="K52" s="50"/>
      <c r="L52" s="50"/>
      <c r="M52" s="50"/>
      <c r="N52" s="50"/>
      <c r="O52" s="50"/>
      <c r="P52" s="46"/>
      <c r="Q52" s="46"/>
      <c r="R52" s="50"/>
    </row>
    <row r="53" spans="1:18" x14ac:dyDescent="0.2">
      <c r="A53" s="123"/>
      <c r="B53" s="47">
        <f>B52+1</f>
        <v>2</v>
      </c>
      <c r="C53" s="123"/>
      <c r="D53" s="47">
        <f>D52+1</f>
        <v>2</v>
      </c>
      <c r="E53" s="44" t="s">
        <v>499</v>
      </c>
      <c r="F53" s="50"/>
      <c r="G53" s="50"/>
      <c r="H53" s="50"/>
      <c r="I53" s="50"/>
      <c r="J53" s="50"/>
      <c r="K53" s="50"/>
      <c r="L53" s="50"/>
      <c r="M53" s="50"/>
      <c r="N53" s="50"/>
      <c r="O53" s="50"/>
      <c r="P53" s="46"/>
      <c r="Q53" s="46"/>
      <c r="R53" s="50"/>
    </row>
    <row r="54" spans="1:18" x14ac:dyDescent="0.2">
      <c r="A54" s="123"/>
      <c r="B54" s="47">
        <f t="shared" ref="B54:B59" si="9">B53+1</f>
        <v>3</v>
      </c>
      <c r="C54" s="123"/>
      <c r="D54" s="47">
        <f t="shared" ref="D54:D67" si="10">D53+1</f>
        <v>3</v>
      </c>
      <c r="E54" s="44" t="s">
        <v>507</v>
      </c>
      <c r="F54" s="50"/>
      <c r="G54" s="50"/>
      <c r="H54" s="50"/>
      <c r="I54" s="50"/>
      <c r="J54" s="50"/>
      <c r="K54" s="50"/>
      <c r="L54" s="50"/>
      <c r="M54" s="50"/>
      <c r="N54" s="50"/>
      <c r="O54" s="50"/>
      <c r="P54" s="46"/>
      <c r="Q54" s="46"/>
      <c r="R54" s="50"/>
    </row>
    <row r="55" spans="1:18" x14ac:dyDescent="0.2">
      <c r="A55" s="123"/>
      <c r="B55" s="47">
        <f t="shared" si="9"/>
        <v>4</v>
      </c>
      <c r="C55" s="123"/>
      <c r="D55" s="47">
        <f t="shared" si="10"/>
        <v>4</v>
      </c>
      <c r="E55" s="44" t="s">
        <v>500</v>
      </c>
      <c r="F55" s="50"/>
      <c r="G55" s="50"/>
      <c r="H55" s="50"/>
      <c r="I55" s="50"/>
      <c r="J55" s="50"/>
      <c r="K55" s="50"/>
      <c r="L55" s="50"/>
      <c r="M55" s="50"/>
      <c r="N55" s="50"/>
      <c r="O55" s="50"/>
      <c r="P55" s="46"/>
      <c r="Q55" s="46"/>
      <c r="R55" s="50"/>
    </row>
    <row r="56" spans="1:18" x14ac:dyDescent="0.2">
      <c r="A56" s="123"/>
      <c r="B56" s="47">
        <f t="shared" si="9"/>
        <v>5</v>
      </c>
      <c r="C56" s="123"/>
      <c r="D56" s="47">
        <f t="shared" si="10"/>
        <v>5</v>
      </c>
      <c r="E56" s="44" t="s">
        <v>491</v>
      </c>
      <c r="F56" s="50"/>
      <c r="G56" s="50"/>
      <c r="H56" s="50"/>
      <c r="I56" s="50"/>
      <c r="J56" s="50"/>
      <c r="K56" s="50"/>
      <c r="L56" s="50"/>
      <c r="M56" s="50"/>
      <c r="N56" s="50"/>
      <c r="O56" s="50"/>
      <c r="P56" s="46"/>
      <c r="Q56" s="46"/>
      <c r="R56" s="50"/>
    </row>
    <row r="57" spans="1:18" x14ac:dyDescent="0.2">
      <c r="A57" s="123"/>
      <c r="B57" s="47">
        <f t="shared" si="9"/>
        <v>6</v>
      </c>
      <c r="C57" s="123"/>
      <c r="D57" s="47">
        <f t="shared" si="10"/>
        <v>6</v>
      </c>
      <c r="E57" s="44" t="s">
        <v>482</v>
      </c>
      <c r="F57" s="50"/>
      <c r="G57" s="50"/>
      <c r="H57" s="50"/>
      <c r="I57" s="50"/>
      <c r="J57" s="50"/>
      <c r="K57" s="50"/>
      <c r="L57" s="50"/>
      <c r="M57" s="50"/>
      <c r="N57" s="50"/>
      <c r="O57" s="50"/>
      <c r="P57" s="46"/>
      <c r="Q57" s="46"/>
      <c r="R57" s="50"/>
    </row>
    <row r="58" spans="1:18" x14ac:dyDescent="0.2">
      <c r="A58" s="123"/>
      <c r="B58" s="47">
        <f t="shared" si="9"/>
        <v>7</v>
      </c>
      <c r="C58" s="123"/>
      <c r="D58" s="47">
        <f t="shared" si="10"/>
        <v>7</v>
      </c>
      <c r="E58" s="44" t="s">
        <v>446</v>
      </c>
      <c r="F58" s="50"/>
      <c r="G58" s="50"/>
      <c r="H58" s="50"/>
      <c r="I58" s="50"/>
      <c r="J58" s="50"/>
      <c r="K58" s="50"/>
      <c r="L58" s="50"/>
      <c r="M58" s="50"/>
      <c r="N58" s="50"/>
      <c r="O58" s="50"/>
      <c r="P58" s="46"/>
      <c r="Q58" s="46"/>
      <c r="R58" s="50"/>
    </row>
    <row r="59" spans="1:18" x14ac:dyDescent="0.2">
      <c r="A59" s="123"/>
      <c r="B59" s="47">
        <f t="shared" si="9"/>
        <v>8</v>
      </c>
      <c r="C59" s="123"/>
      <c r="D59" s="47">
        <f t="shared" si="10"/>
        <v>8</v>
      </c>
      <c r="E59" s="44" t="s">
        <v>438</v>
      </c>
      <c r="F59" s="50"/>
      <c r="G59" s="50"/>
      <c r="H59" s="50"/>
      <c r="I59" s="50"/>
      <c r="J59" s="50"/>
      <c r="K59" s="50"/>
      <c r="L59" s="50"/>
      <c r="M59" s="50"/>
      <c r="N59" s="50"/>
      <c r="O59" s="50"/>
      <c r="P59" s="46"/>
      <c r="Q59" s="46"/>
      <c r="R59" s="50"/>
    </row>
    <row r="60" spans="1:18" x14ac:dyDescent="0.2">
      <c r="A60" s="123">
        <v>8</v>
      </c>
      <c r="B60" s="47">
        <v>1</v>
      </c>
      <c r="C60" s="123"/>
      <c r="D60" s="47">
        <f t="shared" si="10"/>
        <v>9</v>
      </c>
      <c r="E60" s="48" t="s">
        <v>508</v>
      </c>
      <c r="F60" s="50"/>
      <c r="G60" s="50"/>
      <c r="H60" s="50"/>
      <c r="I60" s="50"/>
      <c r="J60" s="50"/>
      <c r="K60" s="50"/>
      <c r="L60" s="50"/>
      <c r="M60" s="50"/>
      <c r="N60" s="50"/>
      <c r="O60" s="50"/>
      <c r="P60" s="46"/>
      <c r="Q60" s="46"/>
      <c r="R60" s="50"/>
    </row>
    <row r="61" spans="1:18" x14ac:dyDescent="0.2">
      <c r="A61" s="123"/>
      <c r="B61" s="47">
        <f>B60+1</f>
        <v>2</v>
      </c>
      <c r="C61" s="123"/>
      <c r="D61" s="47">
        <f t="shared" si="10"/>
        <v>10</v>
      </c>
      <c r="E61" s="106" t="s">
        <v>342</v>
      </c>
      <c r="F61" s="50"/>
      <c r="G61" s="50"/>
      <c r="H61" s="50"/>
      <c r="I61" s="50"/>
      <c r="J61" s="50"/>
      <c r="K61" s="50"/>
      <c r="L61" s="50"/>
      <c r="M61" s="50"/>
      <c r="N61" s="50"/>
      <c r="O61" s="50"/>
      <c r="P61" s="46"/>
      <c r="Q61" s="46"/>
      <c r="R61" s="50"/>
    </row>
    <row r="62" spans="1:18" x14ac:dyDescent="0.2">
      <c r="A62" s="123"/>
      <c r="B62" s="47">
        <f t="shared" ref="B62:B67" si="11">B61+1</f>
        <v>3</v>
      </c>
      <c r="C62" s="123"/>
      <c r="D62" s="47">
        <f t="shared" si="10"/>
        <v>11</v>
      </c>
      <c r="E62" s="44" t="s">
        <v>501</v>
      </c>
      <c r="F62" s="50"/>
      <c r="G62" s="50"/>
      <c r="H62" s="50"/>
      <c r="I62" s="50"/>
      <c r="J62" s="50"/>
      <c r="K62" s="50"/>
      <c r="L62" s="50"/>
      <c r="M62" s="50"/>
      <c r="N62" s="50"/>
      <c r="O62" s="50"/>
      <c r="P62" s="46"/>
      <c r="Q62" s="46"/>
      <c r="R62" s="50"/>
    </row>
    <row r="63" spans="1:18" x14ac:dyDescent="0.2">
      <c r="A63" s="123"/>
      <c r="B63" s="47">
        <f t="shared" si="11"/>
        <v>4</v>
      </c>
      <c r="C63" s="123"/>
      <c r="D63" s="47">
        <f t="shared" si="10"/>
        <v>12</v>
      </c>
      <c r="E63" s="44" t="s">
        <v>502</v>
      </c>
      <c r="F63" s="50"/>
      <c r="G63" s="50"/>
      <c r="H63" s="50"/>
      <c r="I63" s="50"/>
      <c r="J63" s="50"/>
      <c r="K63" s="50"/>
      <c r="L63" s="50"/>
      <c r="M63" s="50"/>
      <c r="N63" s="50"/>
      <c r="O63" s="50"/>
      <c r="P63" s="46"/>
      <c r="Q63" s="46"/>
      <c r="R63" s="50"/>
    </row>
    <row r="64" spans="1:18" x14ac:dyDescent="0.2">
      <c r="A64" s="123"/>
      <c r="B64" s="47">
        <f t="shared" si="11"/>
        <v>5</v>
      </c>
      <c r="C64" s="123"/>
      <c r="D64" s="47">
        <f t="shared" si="10"/>
        <v>13</v>
      </c>
      <c r="E64" s="44" t="s">
        <v>492</v>
      </c>
      <c r="F64" s="50"/>
      <c r="G64" s="50"/>
      <c r="H64" s="50"/>
      <c r="I64" s="50"/>
      <c r="J64" s="50"/>
      <c r="K64" s="50"/>
      <c r="L64" s="50"/>
      <c r="M64" s="50"/>
      <c r="N64" s="50"/>
      <c r="O64" s="50"/>
      <c r="P64" s="46"/>
      <c r="Q64" s="46"/>
      <c r="R64" s="50"/>
    </row>
    <row r="65" spans="1:18" x14ac:dyDescent="0.2">
      <c r="A65" s="123"/>
      <c r="B65" s="47">
        <f t="shared" si="11"/>
        <v>6</v>
      </c>
      <c r="C65" s="123"/>
      <c r="D65" s="47">
        <f t="shared" si="10"/>
        <v>14</v>
      </c>
      <c r="E65" s="44" t="s">
        <v>493</v>
      </c>
      <c r="F65" s="50"/>
      <c r="G65" s="50"/>
      <c r="H65" s="50"/>
      <c r="I65" s="50"/>
      <c r="J65" s="50"/>
      <c r="K65" s="50"/>
      <c r="L65" s="50"/>
      <c r="M65" s="50"/>
      <c r="N65" s="50"/>
      <c r="O65" s="50"/>
      <c r="P65" s="46"/>
      <c r="Q65" s="46"/>
      <c r="R65" s="50"/>
    </row>
    <row r="66" spans="1:18" x14ac:dyDescent="0.2">
      <c r="A66" s="123"/>
      <c r="B66" s="47">
        <f t="shared" si="11"/>
        <v>7</v>
      </c>
      <c r="C66" s="123"/>
      <c r="D66" s="47">
        <f t="shared" si="10"/>
        <v>15</v>
      </c>
      <c r="E66" s="44" t="s">
        <v>505</v>
      </c>
      <c r="F66" s="50"/>
      <c r="G66" s="50"/>
      <c r="H66" s="50"/>
      <c r="I66" s="50"/>
      <c r="J66" s="50"/>
      <c r="K66" s="50"/>
      <c r="L66" s="50"/>
      <c r="M66" s="50"/>
      <c r="N66" s="50"/>
      <c r="O66" s="50"/>
      <c r="P66" s="46"/>
      <c r="Q66" s="46"/>
      <c r="R66" s="50"/>
    </row>
    <row r="67" spans="1:18" x14ac:dyDescent="0.2">
      <c r="A67" s="123"/>
      <c r="B67" s="47">
        <f t="shared" si="11"/>
        <v>8</v>
      </c>
      <c r="C67" s="123"/>
      <c r="D67" s="47">
        <f t="shared" si="10"/>
        <v>16</v>
      </c>
      <c r="E67" s="44" t="s">
        <v>506</v>
      </c>
      <c r="F67" s="50"/>
      <c r="G67" s="50"/>
      <c r="H67" s="50"/>
      <c r="I67" s="50"/>
      <c r="J67" s="50"/>
      <c r="K67" s="50"/>
      <c r="L67" s="50"/>
      <c r="M67" s="50"/>
      <c r="N67" s="50"/>
      <c r="O67" s="50"/>
      <c r="P67" s="46"/>
      <c r="Q67" s="46"/>
      <c r="R67" s="50"/>
    </row>
    <row r="68" spans="1:18" x14ac:dyDescent="0.2">
      <c r="A68" s="123">
        <v>9</v>
      </c>
      <c r="B68" s="47">
        <v>1</v>
      </c>
      <c r="C68" s="123">
        <v>5</v>
      </c>
      <c r="D68" s="47">
        <v>1</v>
      </c>
      <c r="E68" s="44" t="s">
        <v>483</v>
      </c>
      <c r="F68" s="50"/>
      <c r="G68" s="50"/>
      <c r="H68" s="50"/>
      <c r="I68" s="50"/>
      <c r="J68" s="50"/>
      <c r="K68" s="50"/>
      <c r="L68" s="50"/>
      <c r="M68" s="50"/>
      <c r="N68" s="50"/>
      <c r="O68" s="50"/>
      <c r="P68" s="46"/>
      <c r="Q68" s="46"/>
      <c r="R68" s="50"/>
    </row>
    <row r="69" spans="1:18" x14ac:dyDescent="0.2">
      <c r="A69" s="123"/>
      <c r="B69" s="47">
        <f>B68+1</f>
        <v>2</v>
      </c>
      <c r="C69" s="123"/>
      <c r="D69" s="47">
        <f>D68+1</f>
        <v>2</v>
      </c>
      <c r="E69" s="44" t="s">
        <v>485</v>
      </c>
      <c r="F69" s="50"/>
      <c r="G69" s="50"/>
      <c r="H69" s="50"/>
      <c r="I69" s="50"/>
      <c r="J69" s="50"/>
      <c r="K69" s="50"/>
      <c r="L69" s="50"/>
      <c r="M69" s="50"/>
      <c r="N69" s="50"/>
      <c r="O69" s="50"/>
      <c r="P69" s="46"/>
      <c r="Q69" s="46"/>
      <c r="R69" s="50"/>
    </row>
    <row r="70" spans="1:18" x14ac:dyDescent="0.2">
      <c r="A70" s="123"/>
      <c r="B70" s="47">
        <f t="shared" ref="B70:B75" si="12">B69+1</f>
        <v>3</v>
      </c>
      <c r="C70" s="123"/>
      <c r="D70" s="47">
        <f t="shared" ref="D70:D83" si="13">D69+1</f>
        <v>3</v>
      </c>
      <c r="E70" s="44" t="s">
        <v>447</v>
      </c>
      <c r="F70" s="50"/>
      <c r="G70" s="50"/>
      <c r="H70" s="50"/>
      <c r="I70" s="50"/>
      <c r="J70" s="50"/>
      <c r="K70" s="50"/>
      <c r="L70" s="50"/>
      <c r="M70" s="50"/>
      <c r="N70" s="50"/>
      <c r="O70" s="50"/>
      <c r="P70" s="46"/>
      <c r="Q70" s="46"/>
      <c r="R70" s="50"/>
    </row>
    <row r="71" spans="1:18" x14ac:dyDescent="0.2">
      <c r="A71" s="123"/>
      <c r="B71" s="47">
        <f t="shared" si="12"/>
        <v>4</v>
      </c>
      <c r="C71" s="123"/>
      <c r="D71" s="47">
        <f t="shared" si="13"/>
        <v>4</v>
      </c>
      <c r="E71" s="44" t="s">
        <v>484</v>
      </c>
      <c r="F71" s="50"/>
      <c r="G71" s="50"/>
      <c r="H71" s="50"/>
      <c r="I71" s="50"/>
      <c r="J71" s="50"/>
      <c r="K71" s="50"/>
      <c r="L71" s="50"/>
      <c r="M71" s="50"/>
      <c r="N71" s="50"/>
      <c r="O71" s="50"/>
      <c r="P71" s="46"/>
      <c r="Q71" s="46"/>
      <c r="R71" s="50"/>
    </row>
    <row r="72" spans="1:18" x14ac:dyDescent="0.2">
      <c r="A72" s="123"/>
      <c r="B72" s="47">
        <f t="shared" si="12"/>
        <v>5</v>
      </c>
      <c r="C72" s="123"/>
      <c r="D72" s="47">
        <f t="shared" si="13"/>
        <v>5</v>
      </c>
      <c r="E72" s="44" t="s">
        <v>439</v>
      </c>
      <c r="F72" s="50"/>
      <c r="G72" s="50"/>
      <c r="H72" s="50"/>
      <c r="I72" s="50"/>
      <c r="J72" s="50"/>
      <c r="K72" s="50"/>
      <c r="L72" s="50"/>
      <c r="M72" s="50"/>
      <c r="N72" s="50"/>
      <c r="O72" s="50"/>
      <c r="P72" s="46"/>
      <c r="Q72" s="46"/>
      <c r="R72" s="50"/>
    </row>
    <row r="73" spans="1:18" x14ac:dyDescent="0.2">
      <c r="A73" s="123"/>
      <c r="B73" s="47">
        <f t="shared" si="12"/>
        <v>6</v>
      </c>
      <c r="C73" s="123"/>
      <c r="D73" s="47">
        <f t="shared" si="13"/>
        <v>6</v>
      </c>
      <c r="E73" s="44" t="s">
        <v>503</v>
      </c>
      <c r="F73" s="50"/>
      <c r="G73" s="50"/>
      <c r="H73" s="50"/>
      <c r="I73" s="50"/>
      <c r="J73" s="50"/>
      <c r="K73" s="50"/>
      <c r="L73" s="50"/>
      <c r="M73" s="50"/>
      <c r="N73" s="50"/>
      <c r="O73" s="50"/>
      <c r="P73" s="46"/>
      <c r="Q73" s="46"/>
      <c r="R73" s="50"/>
    </row>
    <row r="74" spans="1:18" x14ac:dyDescent="0.2">
      <c r="A74" s="123"/>
      <c r="B74" s="47">
        <f t="shared" si="12"/>
        <v>7</v>
      </c>
      <c r="C74" s="123"/>
      <c r="D74" s="47">
        <f t="shared" si="13"/>
        <v>7</v>
      </c>
      <c r="E74" s="44" t="s">
        <v>504</v>
      </c>
      <c r="F74" s="50"/>
      <c r="G74" s="50"/>
      <c r="H74" s="50"/>
      <c r="I74" s="50"/>
      <c r="J74" s="50"/>
      <c r="K74" s="50"/>
      <c r="L74" s="50"/>
      <c r="M74" s="50"/>
      <c r="N74" s="50"/>
      <c r="O74" s="50"/>
      <c r="P74" s="46"/>
      <c r="Q74" s="46"/>
      <c r="R74" s="50"/>
    </row>
    <row r="75" spans="1:18" x14ac:dyDescent="0.2">
      <c r="A75" s="123"/>
      <c r="B75" s="47">
        <f t="shared" si="12"/>
        <v>8</v>
      </c>
      <c r="C75" s="123"/>
      <c r="D75" s="47">
        <f t="shared" si="13"/>
        <v>8</v>
      </c>
      <c r="E75" s="97" t="s">
        <v>494</v>
      </c>
      <c r="F75" s="50"/>
      <c r="G75" s="50"/>
      <c r="H75" s="50"/>
      <c r="I75" s="50"/>
      <c r="J75" s="50"/>
      <c r="K75" s="50"/>
      <c r="L75" s="50"/>
      <c r="M75" s="50"/>
      <c r="N75" s="50"/>
      <c r="O75" s="50"/>
      <c r="P75" s="46"/>
      <c r="Q75" s="46"/>
      <c r="R75" s="50"/>
    </row>
    <row r="76" spans="1:18" x14ac:dyDescent="0.2">
      <c r="A76" s="123">
        <v>10</v>
      </c>
      <c r="B76" s="47">
        <v>1</v>
      </c>
      <c r="C76" s="123"/>
      <c r="D76" s="47">
        <f t="shared" si="13"/>
        <v>9</v>
      </c>
      <c r="E76" s="44" t="s">
        <v>486</v>
      </c>
      <c r="F76" s="50"/>
      <c r="G76" s="50"/>
      <c r="H76" s="50"/>
      <c r="I76" s="50"/>
      <c r="J76" s="50"/>
      <c r="K76" s="50"/>
      <c r="L76" s="50"/>
      <c r="M76" s="50"/>
      <c r="N76" s="50"/>
      <c r="O76" s="50"/>
      <c r="P76" s="46"/>
      <c r="Q76" s="46"/>
      <c r="R76" s="50"/>
    </row>
    <row r="77" spans="1:18" x14ac:dyDescent="0.2">
      <c r="A77" s="123"/>
      <c r="B77" s="47">
        <f>B76+1</f>
        <v>2</v>
      </c>
      <c r="C77" s="123"/>
      <c r="D77" s="47">
        <f t="shared" si="13"/>
        <v>10</v>
      </c>
      <c r="E77" s="44" t="s">
        <v>448</v>
      </c>
      <c r="F77" s="50"/>
      <c r="G77" s="50"/>
      <c r="H77" s="50"/>
      <c r="I77" s="50"/>
      <c r="J77" s="50"/>
      <c r="K77" s="50"/>
      <c r="L77" s="50"/>
      <c r="M77" s="50"/>
      <c r="N77" s="50"/>
      <c r="O77" s="50"/>
      <c r="P77" s="46"/>
      <c r="Q77" s="46"/>
      <c r="R77" s="50"/>
    </row>
    <row r="78" spans="1:18" x14ac:dyDescent="0.2">
      <c r="A78" s="123"/>
      <c r="B78" s="47">
        <f t="shared" ref="B78:B83" si="14">B77+1</f>
        <v>3</v>
      </c>
      <c r="C78" s="123"/>
      <c r="D78" s="47">
        <f t="shared" si="13"/>
        <v>11</v>
      </c>
      <c r="E78" s="44" t="s">
        <v>440</v>
      </c>
      <c r="F78" s="50"/>
      <c r="G78" s="50"/>
      <c r="H78" s="50"/>
      <c r="I78" s="50"/>
      <c r="J78" s="50"/>
      <c r="K78" s="50"/>
      <c r="L78" s="50"/>
      <c r="M78" s="50"/>
      <c r="N78" s="50"/>
      <c r="O78" s="50"/>
      <c r="P78" s="46"/>
      <c r="Q78" s="46"/>
      <c r="R78" s="50"/>
    </row>
    <row r="79" spans="1:18" x14ac:dyDescent="0.2">
      <c r="A79" s="123"/>
      <c r="B79" s="47">
        <f t="shared" si="14"/>
        <v>4</v>
      </c>
      <c r="C79" s="123"/>
      <c r="D79" s="47">
        <f t="shared" si="13"/>
        <v>12</v>
      </c>
      <c r="E79" s="105" t="s">
        <v>558</v>
      </c>
      <c r="F79" s="50"/>
      <c r="G79" s="50"/>
      <c r="H79" s="50"/>
      <c r="I79" s="50"/>
      <c r="J79" s="50"/>
      <c r="K79" s="50"/>
      <c r="L79" s="50"/>
      <c r="M79" s="50"/>
      <c r="N79" s="50"/>
      <c r="O79" s="50"/>
      <c r="P79" s="46"/>
      <c r="Q79" s="46"/>
      <c r="R79" s="50"/>
    </row>
    <row r="80" spans="1:18" x14ac:dyDescent="0.2">
      <c r="A80" s="123"/>
      <c r="B80" s="47">
        <f t="shared" si="14"/>
        <v>5</v>
      </c>
      <c r="C80" s="123"/>
      <c r="D80" s="47">
        <f t="shared" si="13"/>
        <v>13</v>
      </c>
      <c r="E80" s="44" t="s">
        <v>449</v>
      </c>
      <c r="F80" s="50"/>
      <c r="G80" s="50"/>
      <c r="H80" s="50"/>
      <c r="I80" s="50"/>
      <c r="J80" s="50"/>
      <c r="K80" s="50"/>
      <c r="L80" s="50"/>
      <c r="M80" s="50"/>
      <c r="N80" s="50"/>
      <c r="O80" s="50"/>
      <c r="P80" s="46"/>
      <c r="Q80" s="46"/>
      <c r="R80" s="50"/>
    </row>
    <row r="81" spans="1:18" x14ac:dyDescent="0.2">
      <c r="A81" s="123"/>
      <c r="B81" s="47">
        <f t="shared" si="14"/>
        <v>6</v>
      </c>
      <c r="C81" s="123"/>
      <c r="D81" s="47">
        <f t="shared" si="13"/>
        <v>14</v>
      </c>
      <c r="E81" s="44" t="s">
        <v>441</v>
      </c>
      <c r="F81" s="50"/>
      <c r="G81" s="50"/>
      <c r="H81" s="50"/>
      <c r="I81" s="50"/>
      <c r="J81" s="50"/>
      <c r="K81" s="50"/>
      <c r="L81" s="50"/>
      <c r="M81" s="50"/>
      <c r="N81" s="50"/>
      <c r="O81" s="50"/>
      <c r="P81" s="46"/>
      <c r="Q81" s="46"/>
      <c r="R81" s="50"/>
    </row>
    <row r="82" spans="1:18" x14ac:dyDescent="0.2">
      <c r="A82" s="123"/>
      <c r="B82" s="47">
        <f t="shared" si="14"/>
        <v>7</v>
      </c>
      <c r="C82" s="123"/>
      <c r="D82" s="47">
        <f t="shared" si="13"/>
        <v>15</v>
      </c>
      <c r="E82" s="44" t="s">
        <v>450</v>
      </c>
      <c r="F82" s="50"/>
      <c r="G82" s="50"/>
      <c r="H82" s="50"/>
      <c r="I82" s="50"/>
      <c r="J82" s="50"/>
      <c r="K82" s="50"/>
      <c r="L82" s="50"/>
      <c r="M82" s="50"/>
      <c r="N82" s="50"/>
      <c r="O82" s="50"/>
      <c r="P82" s="46"/>
      <c r="Q82" s="46"/>
      <c r="R82" s="50"/>
    </row>
    <row r="83" spans="1:18" x14ac:dyDescent="0.2">
      <c r="A83" s="123"/>
      <c r="B83" s="47">
        <f t="shared" si="14"/>
        <v>8</v>
      </c>
      <c r="C83" s="123"/>
      <c r="D83" s="47">
        <f t="shared" si="13"/>
        <v>16</v>
      </c>
      <c r="E83" s="48" t="s">
        <v>487</v>
      </c>
      <c r="F83" s="50"/>
      <c r="G83" s="50"/>
      <c r="H83" s="50"/>
      <c r="I83" s="50"/>
      <c r="J83" s="50"/>
      <c r="K83" s="50"/>
      <c r="L83" s="50"/>
      <c r="M83" s="50"/>
      <c r="N83" s="50"/>
      <c r="O83" s="50"/>
      <c r="P83" s="46"/>
      <c r="Q83" s="46"/>
      <c r="R83" s="50"/>
    </row>
    <row r="84" spans="1:18" x14ac:dyDescent="0.2">
      <c r="A84" s="123">
        <v>11</v>
      </c>
      <c r="B84" s="47">
        <v>1</v>
      </c>
      <c r="C84" s="123">
        <v>6</v>
      </c>
      <c r="D84" s="47">
        <v>1</v>
      </c>
      <c r="E84" s="48" t="s">
        <v>495</v>
      </c>
      <c r="F84" s="50"/>
      <c r="G84" s="50"/>
      <c r="H84" s="50"/>
      <c r="I84" s="50"/>
      <c r="J84" s="50"/>
      <c r="K84" s="50"/>
      <c r="L84" s="50"/>
      <c r="M84" s="50"/>
      <c r="N84" s="50"/>
      <c r="O84" s="50"/>
      <c r="P84" s="46"/>
      <c r="Q84" s="46"/>
      <c r="R84" s="50"/>
    </row>
    <row r="85" spans="1:18" x14ac:dyDescent="0.2">
      <c r="A85" s="123"/>
      <c r="B85" s="47">
        <f>B84+1</f>
        <v>2</v>
      </c>
      <c r="C85" s="123"/>
      <c r="D85" s="47">
        <f>D84+1</f>
        <v>2</v>
      </c>
      <c r="E85" s="44" t="s">
        <v>599</v>
      </c>
      <c r="F85" s="50"/>
      <c r="G85" s="50"/>
      <c r="H85" s="50"/>
      <c r="I85" s="50"/>
      <c r="J85" s="50"/>
      <c r="K85" s="50"/>
      <c r="L85" s="50"/>
      <c r="M85" s="50"/>
      <c r="N85" s="50"/>
      <c r="O85" s="50"/>
      <c r="P85" s="46"/>
      <c r="Q85" s="46"/>
      <c r="R85" s="50"/>
    </row>
    <row r="86" spans="1:18" x14ac:dyDescent="0.2">
      <c r="A86" s="123"/>
      <c r="B86" s="47">
        <f t="shared" ref="B86:B91" si="15">B85+1</f>
        <v>3</v>
      </c>
      <c r="C86" s="123"/>
      <c r="D86" s="47">
        <f t="shared" ref="D86:D99" si="16">D85+1</f>
        <v>3</v>
      </c>
      <c r="E86" s="48" t="s">
        <v>488</v>
      </c>
      <c r="F86" s="50"/>
      <c r="G86" s="50"/>
      <c r="H86" s="50"/>
      <c r="I86" s="50"/>
      <c r="J86" s="50"/>
      <c r="K86" s="50"/>
      <c r="L86" s="50"/>
      <c r="M86" s="50"/>
      <c r="N86" s="50"/>
      <c r="O86" s="50"/>
      <c r="P86" s="46"/>
      <c r="Q86" s="46"/>
      <c r="R86" s="50"/>
    </row>
    <row r="87" spans="1:18" x14ac:dyDescent="0.2">
      <c r="A87" s="123"/>
      <c r="B87" s="47">
        <f t="shared" si="15"/>
        <v>4</v>
      </c>
      <c r="C87" s="123"/>
      <c r="D87" s="47">
        <f t="shared" si="16"/>
        <v>4</v>
      </c>
      <c r="E87" s="44" t="s">
        <v>597</v>
      </c>
      <c r="F87" s="50"/>
      <c r="G87" s="50"/>
      <c r="H87" s="50"/>
      <c r="I87" s="50"/>
      <c r="J87" s="50"/>
      <c r="K87" s="50"/>
      <c r="L87" s="50"/>
      <c r="M87" s="50"/>
      <c r="N87" s="50"/>
      <c r="O87" s="50"/>
      <c r="P87" s="46"/>
      <c r="Q87" s="46"/>
      <c r="R87" s="50"/>
    </row>
    <row r="88" spans="1:18" x14ac:dyDescent="0.2">
      <c r="A88" s="123"/>
      <c r="B88" s="47">
        <f t="shared" si="15"/>
        <v>5</v>
      </c>
      <c r="C88" s="123"/>
      <c r="D88" s="47">
        <f t="shared" si="16"/>
        <v>5</v>
      </c>
      <c r="E88" s="44" t="s">
        <v>522</v>
      </c>
      <c r="F88" s="50"/>
      <c r="G88" s="50"/>
      <c r="H88" s="50"/>
      <c r="I88" s="50"/>
      <c r="J88" s="50"/>
      <c r="K88" s="50"/>
      <c r="L88" s="50"/>
      <c r="M88" s="50"/>
      <c r="N88" s="50"/>
      <c r="O88" s="50"/>
      <c r="P88" s="46"/>
      <c r="Q88" s="46"/>
      <c r="R88" s="50"/>
    </row>
    <row r="89" spans="1:18" x14ac:dyDescent="0.2">
      <c r="A89" s="123"/>
      <c r="B89" s="47">
        <f t="shared" si="15"/>
        <v>6</v>
      </c>
      <c r="C89" s="123"/>
      <c r="D89" s="47">
        <f t="shared" si="16"/>
        <v>6</v>
      </c>
      <c r="E89" s="44" t="s">
        <v>523</v>
      </c>
      <c r="F89" s="50"/>
      <c r="G89" s="50"/>
      <c r="H89" s="50"/>
      <c r="I89" s="50"/>
      <c r="J89" s="50"/>
      <c r="K89" s="50"/>
      <c r="L89" s="50"/>
      <c r="M89" s="50"/>
      <c r="N89" s="50"/>
      <c r="O89" s="50"/>
      <c r="P89" s="46"/>
      <c r="Q89" s="46"/>
      <c r="R89" s="50"/>
    </row>
    <row r="90" spans="1:18" x14ac:dyDescent="0.2">
      <c r="A90" s="123"/>
      <c r="B90" s="47">
        <f t="shared" si="15"/>
        <v>7</v>
      </c>
      <c r="C90" s="123"/>
      <c r="D90" s="47">
        <f t="shared" si="16"/>
        <v>7</v>
      </c>
      <c r="E90" s="44" t="s">
        <v>598</v>
      </c>
      <c r="F90" s="50"/>
      <c r="G90" s="50"/>
      <c r="H90" s="50"/>
      <c r="I90" s="50"/>
      <c r="J90" s="50"/>
      <c r="K90" s="50"/>
      <c r="L90" s="50"/>
      <c r="M90" s="50"/>
      <c r="N90" s="50"/>
      <c r="O90" s="50"/>
      <c r="P90" s="46"/>
      <c r="Q90" s="46"/>
      <c r="R90" s="50"/>
    </row>
    <row r="91" spans="1:18" x14ac:dyDescent="0.2">
      <c r="A91" s="123"/>
      <c r="B91" s="47">
        <f t="shared" si="15"/>
        <v>8</v>
      </c>
      <c r="C91" s="123"/>
      <c r="D91" s="47">
        <f t="shared" si="16"/>
        <v>8</v>
      </c>
      <c r="E91" s="48" t="s">
        <v>452</v>
      </c>
      <c r="F91" s="50"/>
      <c r="G91" s="50"/>
      <c r="H91" s="50"/>
      <c r="I91" s="50"/>
      <c r="J91" s="50"/>
      <c r="K91" s="50"/>
      <c r="L91" s="50"/>
      <c r="M91" s="50"/>
      <c r="N91" s="50"/>
      <c r="O91" s="50"/>
      <c r="P91" s="46"/>
      <c r="Q91" s="46"/>
      <c r="R91" s="50"/>
    </row>
    <row r="92" spans="1:18" x14ac:dyDescent="0.2">
      <c r="A92" s="123">
        <v>12</v>
      </c>
      <c r="B92" s="47">
        <v>1</v>
      </c>
      <c r="C92" s="123"/>
      <c r="D92" s="47">
        <f t="shared" si="16"/>
        <v>9</v>
      </c>
      <c r="E92" s="48" t="s">
        <v>603</v>
      </c>
      <c r="F92" s="50"/>
      <c r="G92" s="50"/>
      <c r="H92" s="50"/>
      <c r="I92" s="50"/>
      <c r="J92" s="50"/>
      <c r="K92" s="50"/>
      <c r="L92" s="50"/>
      <c r="M92" s="50"/>
      <c r="N92" s="50"/>
      <c r="O92" s="50"/>
      <c r="P92" s="46"/>
      <c r="Q92" s="46"/>
      <c r="R92" s="50"/>
    </row>
    <row r="93" spans="1:18" x14ac:dyDescent="0.2">
      <c r="A93" s="123"/>
      <c r="B93" s="47">
        <f>B92+1</f>
        <v>2</v>
      </c>
      <c r="C93" s="123"/>
      <c r="D93" s="47">
        <f t="shared" si="16"/>
        <v>10</v>
      </c>
      <c r="E93" s="48" t="s">
        <v>602</v>
      </c>
      <c r="F93" s="50"/>
      <c r="G93" s="50"/>
      <c r="H93" s="50"/>
      <c r="I93" s="50"/>
      <c r="J93" s="50"/>
      <c r="K93" s="50"/>
      <c r="L93" s="50"/>
      <c r="M93" s="50"/>
      <c r="N93" s="50"/>
      <c r="O93" s="50"/>
      <c r="P93" s="46"/>
      <c r="Q93" s="46"/>
      <c r="R93" s="50"/>
    </row>
    <row r="94" spans="1:18" x14ac:dyDescent="0.2">
      <c r="A94" s="123"/>
      <c r="B94" s="47">
        <f t="shared" ref="B94:B99" si="17">B93+1</f>
        <v>3</v>
      </c>
      <c r="C94" s="123"/>
      <c r="D94" s="47">
        <f t="shared" si="16"/>
        <v>11</v>
      </c>
      <c r="E94" s="48" t="s">
        <v>604</v>
      </c>
      <c r="F94" s="50"/>
      <c r="G94" s="50"/>
      <c r="H94" s="50"/>
      <c r="I94" s="50"/>
      <c r="J94" s="50"/>
      <c r="K94" s="50"/>
      <c r="L94" s="50"/>
      <c r="M94" s="50"/>
      <c r="N94" s="50"/>
      <c r="O94" s="50"/>
      <c r="P94" s="46"/>
      <c r="Q94" s="46"/>
      <c r="R94" s="50"/>
    </row>
    <row r="95" spans="1:18" x14ac:dyDescent="0.2">
      <c r="A95" s="123"/>
      <c r="B95" s="47">
        <f t="shared" si="17"/>
        <v>4</v>
      </c>
      <c r="C95" s="123"/>
      <c r="D95" s="47">
        <f t="shared" si="16"/>
        <v>12</v>
      </c>
      <c r="E95" s="48" t="s">
        <v>605</v>
      </c>
      <c r="F95" s="50"/>
      <c r="G95" s="50"/>
      <c r="H95" s="50"/>
      <c r="I95" s="50"/>
      <c r="J95" s="50"/>
      <c r="K95" s="50"/>
      <c r="L95" s="50"/>
      <c r="M95" s="50"/>
      <c r="N95" s="50"/>
      <c r="O95" s="50"/>
      <c r="P95" s="46"/>
      <c r="Q95" s="46"/>
      <c r="R95" s="50"/>
    </row>
    <row r="96" spans="1:18" x14ac:dyDescent="0.2">
      <c r="A96" s="123"/>
      <c r="B96" s="47">
        <f t="shared" si="17"/>
        <v>5</v>
      </c>
      <c r="C96" s="123"/>
      <c r="D96" s="47">
        <f t="shared" si="16"/>
        <v>13</v>
      </c>
      <c r="E96" s="48" t="s">
        <v>606</v>
      </c>
      <c r="F96" s="50"/>
      <c r="G96" s="50"/>
      <c r="H96" s="50"/>
      <c r="I96" s="50"/>
      <c r="J96" s="50"/>
      <c r="K96" s="50"/>
      <c r="L96" s="50"/>
      <c r="M96" s="50"/>
      <c r="N96" s="50"/>
      <c r="O96" s="50"/>
      <c r="P96" s="46"/>
      <c r="Q96" s="46"/>
      <c r="R96" s="50"/>
    </row>
    <row r="97" spans="1:18" x14ac:dyDescent="0.2">
      <c r="A97" s="123"/>
      <c r="B97" s="47">
        <f t="shared" si="17"/>
        <v>6</v>
      </c>
      <c r="C97" s="123"/>
      <c r="D97" s="47">
        <f t="shared" si="16"/>
        <v>14</v>
      </c>
      <c r="E97" s="48" t="s">
        <v>451</v>
      </c>
      <c r="F97" s="50"/>
      <c r="G97" s="50"/>
      <c r="H97" s="50"/>
      <c r="I97" s="50"/>
      <c r="J97" s="50"/>
      <c r="K97" s="50"/>
      <c r="L97" s="50"/>
      <c r="M97" s="50"/>
      <c r="N97" s="50"/>
      <c r="O97" s="50"/>
      <c r="P97" s="46"/>
      <c r="Q97" s="46"/>
      <c r="R97" s="50"/>
    </row>
    <row r="98" spans="1:18" x14ac:dyDescent="0.2">
      <c r="A98" s="123"/>
      <c r="B98" s="47">
        <f t="shared" si="17"/>
        <v>7</v>
      </c>
      <c r="C98" s="123"/>
      <c r="D98" s="47">
        <f t="shared" si="16"/>
        <v>15</v>
      </c>
      <c r="E98" s="44"/>
      <c r="F98" s="50"/>
      <c r="G98" s="50"/>
      <c r="H98" s="50"/>
      <c r="I98" s="50"/>
      <c r="J98" s="50"/>
      <c r="K98" s="50"/>
      <c r="L98" s="50"/>
      <c r="M98" s="50"/>
      <c r="N98" s="50"/>
      <c r="O98" s="50"/>
      <c r="P98" s="46"/>
      <c r="Q98" s="46"/>
      <c r="R98" s="50"/>
    </row>
    <row r="99" spans="1:18" x14ac:dyDescent="0.2">
      <c r="A99" s="123"/>
      <c r="B99" s="47">
        <f t="shared" si="17"/>
        <v>8</v>
      </c>
      <c r="C99" s="123"/>
      <c r="D99" s="47">
        <f t="shared" si="16"/>
        <v>16</v>
      </c>
      <c r="E99" s="44"/>
      <c r="F99" s="50"/>
      <c r="G99" s="50"/>
      <c r="H99" s="50"/>
      <c r="I99" s="50"/>
      <c r="J99" s="50"/>
      <c r="K99" s="50"/>
      <c r="L99" s="50"/>
      <c r="M99" s="50"/>
      <c r="N99" s="50"/>
      <c r="O99" s="50"/>
      <c r="P99" s="46"/>
      <c r="Q99" s="46"/>
      <c r="R99" s="50"/>
    </row>
    <row r="100" spans="1:18" x14ac:dyDescent="0.2">
      <c r="A100" s="123">
        <v>13</v>
      </c>
      <c r="B100" s="47">
        <v>1</v>
      </c>
      <c r="C100" s="123">
        <v>7</v>
      </c>
      <c r="D100" s="47">
        <v>1</v>
      </c>
      <c r="E100" s="48"/>
      <c r="F100" s="50"/>
      <c r="G100" s="50"/>
      <c r="H100" s="50"/>
      <c r="I100" s="50"/>
      <c r="J100" s="50"/>
      <c r="K100" s="50"/>
      <c r="L100" s="50"/>
      <c r="M100" s="50"/>
      <c r="N100" s="50"/>
      <c r="O100" s="50"/>
      <c r="P100" s="46"/>
      <c r="Q100" s="46"/>
      <c r="R100" s="50"/>
    </row>
    <row r="101" spans="1:18" x14ac:dyDescent="0.2">
      <c r="A101" s="123"/>
      <c r="B101" s="47">
        <f>B100+1</f>
        <v>2</v>
      </c>
      <c r="C101" s="123"/>
      <c r="D101" s="47">
        <f>D100+1</f>
        <v>2</v>
      </c>
      <c r="E101" s="44"/>
      <c r="F101" s="50"/>
      <c r="G101" s="50"/>
      <c r="H101" s="50"/>
      <c r="I101" s="50"/>
      <c r="J101" s="50"/>
      <c r="K101" s="50"/>
      <c r="L101" s="50"/>
      <c r="M101" s="50"/>
      <c r="N101" s="50"/>
      <c r="O101" s="50"/>
      <c r="P101" s="46"/>
      <c r="Q101" s="46"/>
      <c r="R101" s="50"/>
    </row>
    <row r="102" spans="1:18" x14ac:dyDescent="0.2">
      <c r="A102" s="123"/>
      <c r="B102" s="47">
        <f t="shared" ref="B102:B107" si="18">B101+1</f>
        <v>3</v>
      </c>
      <c r="C102" s="123"/>
      <c r="D102" s="47">
        <f t="shared" ref="D102:D115" si="19">D101+1</f>
        <v>3</v>
      </c>
      <c r="E102" s="48"/>
      <c r="F102" s="50"/>
      <c r="G102" s="50"/>
      <c r="H102" s="50"/>
      <c r="I102" s="50"/>
      <c r="J102" s="50"/>
      <c r="K102" s="50"/>
      <c r="L102" s="50"/>
      <c r="M102" s="50"/>
      <c r="N102" s="50"/>
      <c r="O102" s="50"/>
      <c r="P102" s="46"/>
      <c r="Q102" s="46"/>
      <c r="R102" s="50"/>
    </row>
    <row r="103" spans="1:18" x14ac:dyDescent="0.2">
      <c r="A103" s="123"/>
      <c r="B103" s="47">
        <f t="shared" si="18"/>
        <v>4</v>
      </c>
      <c r="C103" s="123"/>
      <c r="D103" s="47">
        <f t="shared" si="19"/>
        <v>4</v>
      </c>
      <c r="E103" s="44"/>
      <c r="F103" s="50"/>
      <c r="G103" s="50"/>
      <c r="H103" s="50"/>
      <c r="I103" s="50"/>
      <c r="J103" s="50"/>
      <c r="K103" s="50"/>
      <c r="L103" s="50"/>
      <c r="M103" s="50"/>
      <c r="N103" s="50"/>
      <c r="O103" s="50"/>
      <c r="P103" s="46"/>
      <c r="Q103" s="46"/>
      <c r="R103" s="50"/>
    </row>
    <row r="104" spans="1:18" x14ac:dyDescent="0.2">
      <c r="A104" s="123"/>
      <c r="B104" s="47">
        <f t="shared" si="18"/>
        <v>5</v>
      </c>
      <c r="C104" s="123"/>
      <c r="D104" s="47">
        <f t="shared" si="19"/>
        <v>5</v>
      </c>
      <c r="E104" s="44"/>
      <c r="F104" s="50"/>
      <c r="G104" s="50"/>
      <c r="H104" s="50"/>
      <c r="I104" s="50"/>
      <c r="J104" s="50"/>
      <c r="K104" s="50"/>
      <c r="L104" s="50"/>
      <c r="M104" s="50"/>
      <c r="N104" s="50"/>
      <c r="O104" s="50"/>
      <c r="P104" s="46"/>
      <c r="Q104" s="46"/>
      <c r="R104" s="50"/>
    </row>
    <row r="105" spans="1:18" x14ac:dyDescent="0.2">
      <c r="A105" s="123"/>
      <c r="B105" s="47">
        <f t="shared" si="18"/>
        <v>6</v>
      </c>
      <c r="C105" s="123"/>
      <c r="D105" s="47">
        <f t="shared" si="19"/>
        <v>6</v>
      </c>
      <c r="E105" s="44"/>
      <c r="F105" s="50"/>
      <c r="G105" s="50"/>
      <c r="H105" s="50"/>
      <c r="I105" s="50"/>
      <c r="J105" s="50"/>
      <c r="K105" s="50"/>
      <c r="L105" s="50"/>
      <c r="M105" s="50"/>
      <c r="N105" s="50"/>
      <c r="O105" s="50"/>
      <c r="P105" s="46"/>
      <c r="Q105" s="46"/>
      <c r="R105" s="50"/>
    </row>
    <row r="106" spans="1:18" x14ac:dyDescent="0.2">
      <c r="A106" s="123"/>
      <c r="B106" s="47">
        <f t="shared" si="18"/>
        <v>7</v>
      </c>
      <c r="C106" s="123"/>
      <c r="D106" s="47">
        <f t="shared" si="19"/>
        <v>7</v>
      </c>
      <c r="E106" s="44"/>
      <c r="F106" s="50"/>
      <c r="G106" s="50"/>
      <c r="H106" s="50"/>
      <c r="I106" s="50"/>
      <c r="J106" s="50"/>
      <c r="K106" s="50"/>
      <c r="L106" s="50"/>
      <c r="M106" s="50"/>
      <c r="N106" s="50"/>
      <c r="O106" s="50"/>
      <c r="P106" s="46"/>
      <c r="Q106" s="46"/>
      <c r="R106" s="50"/>
    </row>
    <row r="107" spans="1:18" x14ac:dyDescent="0.2">
      <c r="A107" s="123"/>
      <c r="B107" s="47">
        <f t="shared" si="18"/>
        <v>8</v>
      </c>
      <c r="C107" s="123"/>
      <c r="D107" s="47">
        <f t="shared" si="19"/>
        <v>8</v>
      </c>
      <c r="E107" s="48"/>
      <c r="F107" s="50"/>
      <c r="G107" s="50"/>
      <c r="H107" s="50"/>
      <c r="I107" s="50"/>
      <c r="J107" s="50"/>
      <c r="K107" s="50"/>
      <c r="L107" s="50"/>
      <c r="M107" s="50"/>
      <c r="N107" s="50"/>
      <c r="O107" s="50"/>
      <c r="P107" s="46"/>
      <c r="Q107" s="46"/>
      <c r="R107" s="50"/>
    </row>
    <row r="108" spans="1:18" x14ac:dyDescent="0.2">
      <c r="A108" s="123">
        <v>14</v>
      </c>
      <c r="B108" s="47">
        <v>1</v>
      </c>
      <c r="C108" s="123"/>
      <c r="D108" s="47">
        <f t="shared" si="19"/>
        <v>9</v>
      </c>
      <c r="E108" s="48"/>
      <c r="F108" s="50"/>
      <c r="G108" s="50"/>
      <c r="H108" s="50"/>
      <c r="I108" s="50"/>
      <c r="J108" s="50"/>
      <c r="K108" s="50"/>
      <c r="L108" s="50"/>
      <c r="M108" s="50"/>
      <c r="N108" s="50"/>
      <c r="O108" s="50"/>
      <c r="P108" s="46"/>
      <c r="Q108" s="46"/>
      <c r="R108" s="50"/>
    </row>
    <row r="109" spans="1:18" x14ac:dyDescent="0.2">
      <c r="A109" s="123"/>
      <c r="B109" s="47">
        <f>B108+1</f>
        <v>2</v>
      </c>
      <c r="C109" s="123"/>
      <c r="D109" s="47">
        <f t="shared" si="19"/>
        <v>10</v>
      </c>
      <c r="E109" s="48"/>
      <c r="F109" s="50"/>
      <c r="G109" s="50"/>
      <c r="H109" s="50"/>
      <c r="I109" s="50"/>
      <c r="J109" s="50"/>
      <c r="K109" s="50"/>
      <c r="L109" s="50"/>
      <c r="M109" s="50"/>
      <c r="N109" s="50"/>
      <c r="O109" s="50"/>
      <c r="P109" s="46"/>
      <c r="Q109" s="46"/>
      <c r="R109" s="50"/>
    </row>
    <row r="110" spans="1:18" x14ac:dyDescent="0.2">
      <c r="A110" s="123"/>
      <c r="B110" s="47">
        <f t="shared" ref="B110:B115" si="20">B109+1</f>
        <v>3</v>
      </c>
      <c r="C110" s="123"/>
      <c r="D110" s="47">
        <f t="shared" si="19"/>
        <v>11</v>
      </c>
      <c r="E110" s="48"/>
      <c r="F110" s="50"/>
      <c r="G110" s="50"/>
      <c r="H110" s="50"/>
      <c r="I110" s="50"/>
      <c r="J110" s="50"/>
      <c r="K110" s="50"/>
      <c r="L110" s="50"/>
      <c r="M110" s="50"/>
      <c r="N110" s="50"/>
      <c r="O110" s="50"/>
      <c r="P110" s="46"/>
      <c r="Q110" s="46"/>
      <c r="R110" s="50"/>
    </row>
    <row r="111" spans="1:18" x14ac:dyDescent="0.2">
      <c r="A111" s="123"/>
      <c r="B111" s="47">
        <f t="shared" si="20"/>
        <v>4</v>
      </c>
      <c r="C111" s="123"/>
      <c r="D111" s="47">
        <f t="shared" si="19"/>
        <v>12</v>
      </c>
      <c r="E111" s="48"/>
      <c r="F111" s="50"/>
      <c r="G111" s="50"/>
      <c r="H111" s="50"/>
      <c r="I111" s="50"/>
      <c r="J111" s="50"/>
      <c r="K111" s="50"/>
      <c r="L111" s="50"/>
      <c r="M111" s="50"/>
      <c r="N111" s="50"/>
      <c r="O111" s="50"/>
      <c r="P111" s="46"/>
      <c r="Q111" s="46"/>
      <c r="R111" s="50"/>
    </row>
    <row r="112" spans="1:18" x14ac:dyDescent="0.2">
      <c r="A112" s="123"/>
      <c r="B112" s="47">
        <f t="shared" si="20"/>
        <v>5</v>
      </c>
      <c r="C112" s="123"/>
      <c r="D112" s="47">
        <f t="shared" si="19"/>
        <v>13</v>
      </c>
      <c r="E112" s="48"/>
      <c r="F112" s="50"/>
      <c r="G112" s="50"/>
      <c r="H112" s="50"/>
      <c r="I112" s="50"/>
      <c r="J112" s="50"/>
      <c r="K112" s="50"/>
      <c r="L112" s="50"/>
      <c r="M112" s="50"/>
      <c r="N112" s="50"/>
      <c r="O112" s="50"/>
      <c r="P112" s="46"/>
      <c r="Q112" s="46"/>
      <c r="R112" s="50"/>
    </row>
    <row r="113" spans="1:18" x14ac:dyDescent="0.2">
      <c r="A113" s="123"/>
      <c r="B113" s="47">
        <f t="shared" si="20"/>
        <v>6</v>
      </c>
      <c r="C113" s="123"/>
      <c r="D113" s="47">
        <f t="shared" si="19"/>
        <v>14</v>
      </c>
      <c r="E113" s="48"/>
      <c r="F113" s="50"/>
      <c r="G113" s="50"/>
      <c r="H113" s="50"/>
      <c r="I113" s="50"/>
      <c r="J113" s="50"/>
      <c r="K113" s="50"/>
      <c r="L113" s="50"/>
      <c r="M113" s="50"/>
      <c r="N113" s="50"/>
      <c r="O113" s="50"/>
      <c r="P113" s="46"/>
      <c r="Q113" s="46"/>
      <c r="R113" s="50"/>
    </row>
    <row r="114" spans="1:18" x14ac:dyDescent="0.2">
      <c r="A114" s="123"/>
      <c r="B114" s="47">
        <f t="shared" si="20"/>
        <v>7</v>
      </c>
      <c r="C114" s="123"/>
      <c r="D114" s="47">
        <f t="shared" si="19"/>
        <v>15</v>
      </c>
      <c r="E114" s="44"/>
      <c r="F114" s="50"/>
      <c r="G114" s="50"/>
      <c r="H114" s="50"/>
      <c r="I114" s="50"/>
      <c r="J114" s="50"/>
      <c r="K114" s="50"/>
      <c r="L114" s="50"/>
      <c r="M114" s="50"/>
      <c r="N114" s="50"/>
      <c r="O114" s="50"/>
      <c r="P114" s="46"/>
      <c r="Q114" s="46"/>
      <c r="R114" s="50"/>
    </row>
    <row r="115" spans="1:18" x14ac:dyDescent="0.2">
      <c r="A115" s="123"/>
      <c r="B115" s="47">
        <f t="shared" si="20"/>
        <v>8</v>
      </c>
      <c r="C115" s="123"/>
      <c r="D115" s="47">
        <f t="shared" si="19"/>
        <v>16</v>
      </c>
      <c r="E115" s="44"/>
      <c r="F115" s="50"/>
      <c r="G115" s="50"/>
      <c r="H115" s="50"/>
      <c r="I115" s="50"/>
      <c r="J115" s="50"/>
      <c r="K115" s="50"/>
      <c r="L115" s="50"/>
      <c r="M115" s="50"/>
      <c r="N115" s="50"/>
      <c r="O115" s="50"/>
      <c r="P115" s="46"/>
      <c r="Q115" s="46"/>
      <c r="R115" s="50"/>
    </row>
  </sheetData>
  <mergeCells count="24">
    <mergeCell ref="A100:A107"/>
    <mergeCell ref="C100:C115"/>
    <mergeCell ref="A108:A115"/>
    <mergeCell ref="A1:E1"/>
    <mergeCell ref="C3:D3"/>
    <mergeCell ref="A4:A11"/>
    <mergeCell ref="C4:C19"/>
    <mergeCell ref="A12:A19"/>
    <mergeCell ref="G2:I2"/>
    <mergeCell ref="A20:A27"/>
    <mergeCell ref="C20:C35"/>
    <mergeCell ref="A28:A35"/>
    <mergeCell ref="A36:A43"/>
    <mergeCell ref="C36:C51"/>
    <mergeCell ref="A44:A51"/>
    <mergeCell ref="A84:A91"/>
    <mergeCell ref="C84:C99"/>
    <mergeCell ref="A92:A99"/>
    <mergeCell ref="A52:A59"/>
    <mergeCell ref="C52:C67"/>
    <mergeCell ref="A60:A67"/>
    <mergeCell ref="A68:A75"/>
    <mergeCell ref="C68:C83"/>
    <mergeCell ref="A76:A83"/>
  </mergeCells>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9"/>
  <sheetViews>
    <sheetView topLeftCell="A5" workbookViewId="0">
      <pane ySplit="4485" topLeftCell="A40" activePane="bottomLeft"/>
      <selection activeCell="E11" sqref="E11"/>
      <selection pane="bottomLeft" activeCell="Y58" sqref="Y58"/>
    </sheetView>
  </sheetViews>
  <sheetFormatPr baseColWidth="10" defaultRowHeight="12.75" x14ac:dyDescent="0.2"/>
  <cols>
    <col min="1" max="1" width="54.5703125" customWidth="1"/>
    <col min="2" max="2" width="8" customWidth="1"/>
    <col min="3" max="3" width="8.5703125" customWidth="1"/>
    <col min="4" max="4" width="7.7109375" customWidth="1"/>
    <col min="5" max="5" width="7.42578125" customWidth="1"/>
    <col min="6" max="6" width="8.5703125" customWidth="1"/>
    <col min="7" max="7" width="7.28515625" customWidth="1"/>
    <col min="8" max="8" width="7.7109375" customWidth="1"/>
    <col min="9" max="24" width="5" style="1" customWidth="1"/>
  </cols>
  <sheetData>
    <row r="1" spans="1:24" x14ac:dyDescent="0.2">
      <c r="A1" t="s">
        <v>50</v>
      </c>
    </row>
    <row r="2" spans="1:24" x14ac:dyDescent="0.2">
      <c r="D2" s="113" t="s">
        <v>346</v>
      </c>
      <c r="E2" s="113"/>
      <c r="F2" s="113" t="s">
        <v>347</v>
      </c>
      <c r="G2" s="113"/>
    </row>
    <row r="3" spans="1:24" ht="15" x14ac:dyDescent="0.25">
      <c r="A3" s="3" t="s">
        <v>51</v>
      </c>
      <c r="C3" s="1" t="s">
        <v>52</v>
      </c>
      <c r="D3" s="4" t="s">
        <v>53</v>
      </c>
      <c r="E3" s="4" t="s">
        <v>54</v>
      </c>
    </row>
    <row r="4" spans="1:24" ht="15" x14ac:dyDescent="0.25">
      <c r="A4" s="129" t="s">
        <v>55</v>
      </c>
      <c r="B4" s="129"/>
      <c r="C4" s="1">
        <v>35</v>
      </c>
      <c r="D4" s="1">
        <v>1</v>
      </c>
      <c r="E4" s="1">
        <v>35</v>
      </c>
      <c r="H4" s="56" t="s">
        <v>348</v>
      </c>
    </row>
    <row r="5" spans="1:24" ht="15" x14ac:dyDescent="0.25">
      <c r="A5" s="3" t="s">
        <v>56</v>
      </c>
      <c r="C5" s="1">
        <v>10</v>
      </c>
      <c r="D5" s="1">
        <v>40</v>
      </c>
      <c r="E5" s="1">
        <v>50</v>
      </c>
    </row>
    <row r="6" spans="1:24" ht="15" x14ac:dyDescent="0.25">
      <c r="A6" s="3" t="s">
        <v>57</v>
      </c>
      <c r="B6" s="56" t="s">
        <v>350</v>
      </c>
      <c r="C6" s="1">
        <f>G6-F6</f>
        <v>171</v>
      </c>
      <c r="D6" s="1">
        <f>B15</f>
        <v>51</v>
      </c>
      <c r="E6" s="1">
        <f>B57</f>
        <v>93</v>
      </c>
      <c r="F6" s="59">
        <f>C15</f>
        <v>201</v>
      </c>
      <c r="G6" s="59">
        <f>F57</f>
        <v>372</v>
      </c>
    </row>
    <row r="7" spans="1:24" ht="15" x14ac:dyDescent="0.25">
      <c r="A7" s="3" t="s">
        <v>58</v>
      </c>
      <c r="C7" s="1">
        <v>15</v>
      </c>
      <c r="D7" s="61" t="s">
        <v>351</v>
      </c>
      <c r="E7" s="1"/>
    </row>
    <row r="8" spans="1:24" ht="15" x14ac:dyDescent="0.25">
      <c r="A8" s="3" t="s">
        <v>59</v>
      </c>
      <c r="C8" s="1">
        <v>95</v>
      </c>
      <c r="D8" s="59">
        <v>400</v>
      </c>
      <c r="E8" s="59">
        <f>D8+C8*2</f>
        <v>590</v>
      </c>
      <c r="F8" s="59"/>
      <c r="G8" s="59"/>
      <c r="H8" s="56" t="s">
        <v>457</v>
      </c>
    </row>
    <row r="9" spans="1:24" ht="15" x14ac:dyDescent="0.25">
      <c r="A9" s="3" t="s">
        <v>60</v>
      </c>
      <c r="C9" s="1"/>
    </row>
    <row r="10" spans="1:24" ht="15" x14ac:dyDescent="0.25">
      <c r="A10" s="3" t="s">
        <v>61</v>
      </c>
      <c r="C10" s="1"/>
    </row>
    <row r="11" spans="1:24" ht="15" x14ac:dyDescent="0.25">
      <c r="A11" s="3" t="s">
        <v>62</v>
      </c>
      <c r="C11" s="1"/>
      <c r="D11" s="103">
        <v>600</v>
      </c>
      <c r="E11" s="103">
        <v>700</v>
      </c>
    </row>
    <row r="12" spans="1:24" ht="27.75" customHeight="1" x14ac:dyDescent="0.25">
      <c r="A12" s="3" t="s">
        <v>63</v>
      </c>
      <c r="C12" s="127" t="s">
        <v>349</v>
      </c>
      <c r="D12" s="128"/>
      <c r="E12" s="128"/>
      <c r="F12" s="128"/>
      <c r="G12" s="131" t="s">
        <v>235</v>
      </c>
      <c r="H12" s="131"/>
      <c r="I12" s="1" t="s">
        <v>237</v>
      </c>
    </row>
    <row r="13" spans="1:24" x14ac:dyDescent="0.2">
      <c r="I13" s="131" t="s">
        <v>246</v>
      </c>
      <c r="J13" s="131"/>
      <c r="K13" s="131"/>
      <c r="L13" s="131"/>
      <c r="M13" s="131"/>
      <c r="N13" s="131"/>
      <c r="O13" s="131"/>
      <c r="P13" s="131"/>
      <c r="Q13" s="131"/>
      <c r="R13" s="131"/>
      <c r="S13" s="131"/>
      <c r="T13" s="131"/>
      <c r="U13" s="131"/>
      <c r="V13" s="131"/>
      <c r="W13" s="131"/>
      <c r="X13" s="131"/>
    </row>
    <row r="14" spans="1:24" s="5" customFormat="1" ht="15" x14ac:dyDescent="0.25">
      <c r="A14" s="3" t="s">
        <v>49</v>
      </c>
      <c r="B14" s="4" t="s">
        <v>233</v>
      </c>
      <c r="C14" s="130" t="s">
        <v>64</v>
      </c>
      <c r="D14" s="130"/>
      <c r="E14" s="130"/>
      <c r="F14" s="130"/>
      <c r="G14" s="22" t="s">
        <v>233</v>
      </c>
      <c r="H14" s="22" t="s">
        <v>234</v>
      </c>
      <c r="I14" s="130" t="s">
        <v>238</v>
      </c>
      <c r="J14" s="130"/>
      <c r="K14" s="130" t="s">
        <v>239</v>
      </c>
      <c r="L14" s="130"/>
      <c r="M14" s="130" t="s">
        <v>240</v>
      </c>
      <c r="N14" s="130"/>
      <c r="O14" s="130" t="s">
        <v>241</v>
      </c>
      <c r="P14" s="130"/>
      <c r="Q14" s="130" t="s">
        <v>242</v>
      </c>
      <c r="R14" s="130"/>
      <c r="S14" s="130" t="s">
        <v>243</v>
      </c>
      <c r="T14" s="130"/>
      <c r="U14" s="130" t="s">
        <v>245</v>
      </c>
      <c r="V14" s="130"/>
      <c r="W14" s="130" t="s">
        <v>244</v>
      </c>
      <c r="X14" s="130"/>
    </row>
    <row r="15" spans="1:24" s="5" customFormat="1" x14ac:dyDescent="0.2">
      <c r="A15" s="5" t="s">
        <v>65</v>
      </c>
      <c r="B15" s="6">
        <v>51</v>
      </c>
      <c r="C15" s="6">
        <f>B15*4-3</f>
        <v>201</v>
      </c>
      <c r="D15" s="6">
        <f>B15*4-2</f>
        <v>202</v>
      </c>
      <c r="E15" s="6">
        <f>B15*4-1</f>
        <v>203</v>
      </c>
      <c r="F15" s="6">
        <f>B15*4</f>
        <v>204</v>
      </c>
      <c r="G15" s="1">
        <f>B15-H15*64</f>
        <v>51</v>
      </c>
      <c r="H15" s="1">
        <v>0</v>
      </c>
      <c r="I15" s="23"/>
      <c r="J15" s="27"/>
      <c r="K15" s="27"/>
      <c r="L15" s="24"/>
      <c r="M15" s="23"/>
      <c r="N15" s="27"/>
      <c r="O15" s="27"/>
      <c r="P15" s="24"/>
      <c r="Q15" s="23"/>
      <c r="R15" s="27"/>
      <c r="S15" s="27"/>
      <c r="T15" s="24"/>
      <c r="U15" s="23"/>
      <c r="V15" s="27"/>
      <c r="W15" s="27"/>
      <c r="X15" s="24"/>
    </row>
    <row r="16" spans="1:24" s="5" customFormat="1" x14ac:dyDescent="0.2">
      <c r="A16" s="5" t="s">
        <v>66</v>
      </c>
      <c r="B16" s="6">
        <f>B15+1</f>
        <v>52</v>
      </c>
      <c r="C16" s="6">
        <f>B16*4-3</f>
        <v>205</v>
      </c>
      <c r="D16" s="6">
        <f>B16*4-2</f>
        <v>206</v>
      </c>
      <c r="E16" s="6">
        <f>B16*4-1</f>
        <v>207</v>
      </c>
      <c r="F16" s="6">
        <f>B16*4</f>
        <v>208</v>
      </c>
      <c r="G16" s="1">
        <f t="shared" ref="G16:G27" si="0">B16-H16*64</f>
        <v>52</v>
      </c>
      <c r="H16" s="1">
        <v>0</v>
      </c>
      <c r="I16" s="23"/>
      <c r="J16" s="27"/>
      <c r="K16" s="27"/>
      <c r="L16" s="24"/>
      <c r="M16" s="23"/>
      <c r="N16" s="27"/>
      <c r="O16" s="27"/>
      <c r="P16" s="24"/>
      <c r="Q16" s="23"/>
      <c r="R16" s="27"/>
      <c r="S16" s="27"/>
      <c r="T16" s="24"/>
      <c r="U16" s="23"/>
      <c r="V16" s="27"/>
      <c r="W16" s="27"/>
      <c r="X16" s="24"/>
    </row>
    <row r="17" spans="1:25" s="5" customFormat="1" x14ac:dyDescent="0.2">
      <c r="A17" s="5" t="s">
        <v>67</v>
      </c>
      <c r="B17" s="6">
        <f t="shared" ref="B17:B57" si="1">B16+1</f>
        <v>53</v>
      </c>
      <c r="C17" s="6">
        <f t="shared" ref="C17:C40" si="2">B17*4-3</f>
        <v>209</v>
      </c>
      <c r="D17" s="6">
        <f t="shared" ref="D17:D40" si="3">B17*4-2</f>
        <v>210</v>
      </c>
      <c r="E17" s="6">
        <f t="shared" ref="E17:E40" si="4">B17*4-1</f>
        <v>211</v>
      </c>
      <c r="F17" s="6">
        <f t="shared" ref="F17:F40" si="5">B17*4</f>
        <v>212</v>
      </c>
      <c r="G17" s="1">
        <f t="shared" si="0"/>
        <v>53</v>
      </c>
      <c r="H17" s="1">
        <v>0</v>
      </c>
      <c r="I17" s="23"/>
      <c r="J17" s="27"/>
      <c r="K17" s="27"/>
      <c r="L17" s="24"/>
      <c r="M17" s="23"/>
      <c r="N17" s="27"/>
      <c r="O17" s="27"/>
      <c r="P17" s="24"/>
      <c r="Q17" s="23"/>
      <c r="R17" s="27"/>
      <c r="S17" s="27"/>
      <c r="T17" s="24"/>
      <c r="U17" s="23"/>
      <c r="V17" s="27"/>
      <c r="W17" s="27"/>
      <c r="X17" s="24"/>
    </row>
    <row r="18" spans="1:25" s="5" customFormat="1" x14ac:dyDescent="0.2">
      <c r="A18" s="5" t="s">
        <v>67</v>
      </c>
      <c r="B18" s="6">
        <f t="shared" si="1"/>
        <v>54</v>
      </c>
      <c r="C18" s="6">
        <f t="shared" si="2"/>
        <v>213</v>
      </c>
      <c r="D18" s="6">
        <f t="shared" si="3"/>
        <v>214</v>
      </c>
      <c r="E18" s="6">
        <f t="shared" si="4"/>
        <v>215</v>
      </c>
      <c r="F18" s="6">
        <f t="shared" si="5"/>
        <v>216</v>
      </c>
      <c r="G18" s="1">
        <f t="shared" si="0"/>
        <v>54</v>
      </c>
      <c r="H18" s="1">
        <v>0</v>
      </c>
      <c r="I18" s="23"/>
      <c r="J18" s="27"/>
      <c r="K18" s="27"/>
      <c r="L18" s="24"/>
      <c r="M18" s="23"/>
      <c r="N18" s="27"/>
      <c r="O18" s="27"/>
      <c r="P18" s="24"/>
      <c r="Q18" s="23"/>
      <c r="R18" s="27"/>
      <c r="S18" s="27"/>
      <c r="T18" s="24"/>
      <c r="U18" s="23"/>
      <c r="V18" s="27"/>
      <c r="W18" s="27"/>
      <c r="X18" s="24"/>
    </row>
    <row r="19" spans="1:25" s="5" customFormat="1" x14ac:dyDescent="0.2">
      <c r="A19" s="5" t="s">
        <v>68</v>
      </c>
      <c r="B19" s="6">
        <f t="shared" si="1"/>
        <v>55</v>
      </c>
      <c r="C19" s="6">
        <f t="shared" si="2"/>
        <v>217</v>
      </c>
      <c r="D19" s="6">
        <f t="shared" si="3"/>
        <v>218</v>
      </c>
      <c r="E19" s="6">
        <f t="shared" si="4"/>
        <v>219</v>
      </c>
      <c r="F19" s="6">
        <f t="shared" si="5"/>
        <v>220</v>
      </c>
      <c r="G19" s="1">
        <f t="shared" si="0"/>
        <v>55</v>
      </c>
      <c r="H19" s="1">
        <v>0</v>
      </c>
      <c r="I19" s="23"/>
      <c r="J19" s="27"/>
      <c r="K19" s="27"/>
      <c r="L19" s="24"/>
      <c r="M19" s="23"/>
      <c r="N19" s="27"/>
      <c r="O19" s="27"/>
      <c r="P19" s="24"/>
      <c r="Q19" s="23"/>
      <c r="R19" s="27"/>
      <c r="S19" s="27"/>
      <c r="T19" s="24"/>
      <c r="U19" s="23"/>
      <c r="V19" s="27"/>
      <c r="W19" s="27"/>
      <c r="X19" s="24"/>
    </row>
    <row r="20" spans="1:25" s="5" customFormat="1" x14ac:dyDescent="0.2">
      <c r="A20" s="5" t="s">
        <v>68</v>
      </c>
      <c r="B20" s="6">
        <f t="shared" si="1"/>
        <v>56</v>
      </c>
      <c r="C20" s="6">
        <f t="shared" si="2"/>
        <v>221</v>
      </c>
      <c r="D20" s="6">
        <f t="shared" si="3"/>
        <v>222</v>
      </c>
      <c r="E20" s="6">
        <f t="shared" si="4"/>
        <v>223</v>
      </c>
      <c r="F20" s="6">
        <f t="shared" si="5"/>
        <v>224</v>
      </c>
      <c r="G20" s="1">
        <f t="shared" si="0"/>
        <v>56</v>
      </c>
      <c r="H20" s="1">
        <v>0</v>
      </c>
      <c r="I20" s="23"/>
      <c r="J20" s="27"/>
      <c r="K20" s="27"/>
      <c r="L20" s="24"/>
      <c r="M20" s="23"/>
      <c r="N20" s="27"/>
      <c r="O20" s="27"/>
      <c r="P20" s="24"/>
      <c r="Q20" s="23"/>
      <c r="R20" s="27"/>
      <c r="S20" s="27"/>
      <c r="T20" s="24"/>
      <c r="U20" s="23"/>
      <c r="V20" s="27"/>
      <c r="W20" s="27"/>
      <c r="X20" s="24"/>
    </row>
    <row r="21" spans="1:25" s="5" customFormat="1" x14ac:dyDescent="0.2">
      <c r="A21" s="5" t="s">
        <v>69</v>
      </c>
      <c r="B21" s="6">
        <f t="shared" si="1"/>
        <v>57</v>
      </c>
      <c r="C21" s="6">
        <f t="shared" si="2"/>
        <v>225</v>
      </c>
      <c r="D21" s="6">
        <f t="shared" si="3"/>
        <v>226</v>
      </c>
      <c r="E21" s="6">
        <f t="shared" si="4"/>
        <v>227</v>
      </c>
      <c r="F21" s="6">
        <f t="shared" si="5"/>
        <v>228</v>
      </c>
      <c r="G21" s="1">
        <f t="shared" si="0"/>
        <v>57</v>
      </c>
      <c r="H21" s="1">
        <v>0</v>
      </c>
      <c r="I21" s="23"/>
      <c r="J21" s="27"/>
      <c r="K21" s="27"/>
      <c r="L21" s="24"/>
      <c r="M21" s="23"/>
      <c r="N21" s="27"/>
      <c r="O21" s="27"/>
      <c r="P21" s="24"/>
      <c r="Q21" s="23"/>
      <c r="R21" s="27"/>
      <c r="S21" s="27"/>
      <c r="T21" s="24"/>
      <c r="U21" s="23"/>
      <c r="V21" s="27"/>
      <c r="W21" s="27"/>
      <c r="X21" s="24"/>
    </row>
    <row r="22" spans="1:25" s="5" customFormat="1" x14ac:dyDescent="0.2">
      <c r="A22" s="5" t="s">
        <v>69</v>
      </c>
      <c r="B22" s="6">
        <f t="shared" si="1"/>
        <v>58</v>
      </c>
      <c r="C22" s="6">
        <f t="shared" si="2"/>
        <v>229</v>
      </c>
      <c r="D22" s="6">
        <f t="shared" si="3"/>
        <v>230</v>
      </c>
      <c r="E22" s="6">
        <f t="shared" si="4"/>
        <v>231</v>
      </c>
      <c r="F22" s="6">
        <f t="shared" si="5"/>
        <v>232</v>
      </c>
      <c r="G22" s="1">
        <f t="shared" si="0"/>
        <v>58</v>
      </c>
      <c r="H22" s="1">
        <v>0</v>
      </c>
      <c r="I22" s="23"/>
      <c r="J22" s="27"/>
      <c r="K22" s="27"/>
      <c r="L22" s="24"/>
      <c r="M22" s="23"/>
      <c r="N22" s="27"/>
      <c r="O22" s="27"/>
      <c r="P22" s="24"/>
      <c r="Q22" s="23"/>
      <c r="R22" s="27"/>
      <c r="S22" s="27"/>
      <c r="T22" s="24"/>
      <c r="U22" s="23"/>
      <c r="V22" s="27"/>
      <c r="W22" s="27"/>
      <c r="X22" s="24"/>
    </row>
    <row r="23" spans="1:25" x14ac:dyDescent="0.2">
      <c r="A23" s="5" t="s">
        <v>70</v>
      </c>
      <c r="B23" s="6">
        <f t="shared" si="1"/>
        <v>59</v>
      </c>
      <c r="C23" s="6">
        <f t="shared" si="2"/>
        <v>233</v>
      </c>
      <c r="D23" s="6">
        <f t="shared" si="3"/>
        <v>234</v>
      </c>
      <c r="E23" s="6">
        <f t="shared" si="4"/>
        <v>235</v>
      </c>
      <c r="F23" s="6">
        <f t="shared" si="5"/>
        <v>236</v>
      </c>
      <c r="G23" s="1">
        <f t="shared" si="0"/>
        <v>59</v>
      </c>
      <c r="H23" s="1">
        <v>0</v>
      </c>
      <c r="I23" s="25"/>
      <c r="J23" s="28"/>
      <c r="K23" s="28"/>
      <c r="L23" s="26"/>
      <c r="M23" s="25"/>
      <c r="N23" s="28"/>
      <c r="O23" s="28"/>
      <c r="P23" s="26"/>
      <c r="Q23" s="25"/>
      <c r="R23" s="28"/>
      <c r="S23" s="28"/>
      <c r="T23" s="26"/>
      <c r="U23" s="25"/>
      <c r="V23" s="28"/>
      <c r="W23" s="28"/>
      <c r="X23" s="26"/>
    </row>
    <row r="24" spans="1:25" x14ac:dyDescent="0.2">
      <c r="A24" s="5" t="s">
        <v>71</v>
      </c>
      <c r="B24" s="6">
        <f t="shared" si="1"/>
        <v>60</v>
      </c>
      <c r="C24" s="6">
        <f t="shared" si="2"/>
        <v>237</v>
      </c>
      <c r="D24" s="6">
        <f t="shared" si="3"/>
        <v>238</v>
      </c>
      <c r="E24" s="6">
        <f t="shared" si="4"/>
        <v>239</v>
      </c>
      <c r="F24" s="6">
        <f t="shared" si="5"/>
        <v>240</v>
      </c>
      <c r="G24" s="1">
        <f t="shared" si="0"/>
        <v>60</v>
      </c>
      <c r="H24" s="1">
        <v>0</v>
      </c>
      <c r="I24" s="25" t="s">
        <v>248</v>
      </c>
      <c r="J24" s="28">
        <v>28</v>
      </c>
      <c r="K24" s="28" t="s">
        <v>247</v>
      </c>
      <c r="L24" s="26">
        <v>32</v>
      </c>
      <c r="M24" s="25" t="s">
        <v>248</v>
      </c>
      <c r="N24" s="28">
        <v>27</v>
      </c>
      <c r="O24" s="28" t="s">
        <v>247</v>
      </c>
      <c r="P24" s="26">
        <v>33</v>
      </c>
      <c r="Q24" s="25" t="s">
        <v>248</v>
      </c>
      <c r="R24" s="28">
        <v>27</v>
      </c>
      <c r="S24" s="28" t="s">
        <v>247</v>
      </c>
      <c r="T24" s="26">
        <v>33</v>
      </c>
      <c r="U24" s="25" t="s">
        <v>248</v>
      </c>
      <c r="V24" s="28">
        <v>28</v>
      </c>
      <c r="W24" s="28" t="s">
        <v>247</v>
      </c>
      <c r="X24" s="26">
        <v>32</v>
      </c>
    </row>
    <row r="25" spans="1:25" x14ac:dyDescent="0.2">
      <c r="A25" s="5" t="s">
        <v>71</v>
      </c>
      <c r="B25" s="6">
        <f t="shared" si="1"/>
        <v>61</v>
      </c>
      <c r="C25" s="6">
        <f t="shared" si="2"/>
        <v>241</v>
      </c>
      <c r="D25" s="6">
        <f t="shared" si="3"/>
        <v>242</v>
      </c>
      <c r="E25" s="6">
        <f t="shared" si="4"/>
        <v>243</v>
      </c>
      <c r="F25" s="6">
        <f t="shared" si="5"/>
        <v>244</v>
      </c>
      <c r="G25" s="1">
        <f t="shared" si="0"/>
        <v>61</v>
      </c>
      <c r="H25" s="1">
        <v>0</v>
      </c>
      <c r="I25" s="25"/>
      <c r="J25" s="28"/>
      <c r="K25" s="28"/>
      <c r="L25" s="26"/>
      <c r="M25" s="25"/>
      <c r="N25" s="28"/>
      <c r="O25" s="28"/>
      <c r="P25" s="26"/>
      <c r="Q25" s="25"/>
      <c r="R25" s="28"/>
      <c r="S25" s="28"/>
      <c r="T25" s="26"/>
      <c r="U25" s="25"/>
      <c r="V25" s="28"/>
      <c r="W25" s="28"/>
      <c r="X25" s="26"/>
    </row>
    <row r="26" spans="1:25" x14ac:dyDescent="0.2">
      <c r="A26" s="5" t="s">
        <v>72</v>
      </c>
      <c r="B26" s="6">
        <f t="shared" si="1"/>
        <v>62</v>
      </c>
      <c r="C26" s="6">
        <f t="shared" si="2"/>
        <v>245</v>
      </c>
      <c r="D26" s="6">
        <f t="shared" si="3"/>
        <v>246</v>
      </c>
      <c r="E26" s="6">
        <f t="shared" si="4"/>
        <v>247</v>
      </c>
      <c r="F26" s="6">
        <f t="shared" si="5"/>
        <v>248</v>
      </c>
      <c r="G26" s="1">
        <f t="shared" si="0"/>
        <v>62</v>
      </c>
      <c r="H26" s="1">
        <v>0</v>
      </c>
      <c r="I26" s="25"/>
      <c r="J26" s="28"/>
      <c r="K26" s="28"/>
      <c r="L26" s="26"/>
      <c r="M26" s="25"/>
      <c r="N26" s="28"/>
      <c r="O26" s="28"/>
      <c r="P26" s="26"/>
      <c r="Q26" s="25"/>
      <c r="R26" s="28"/>
      <c r="S26" s="28"/>
      <c r="T26" s="26"/>
      <c r="U26" s="25"/>
      <c r="V26" s="28"/>
      <c r="W26" s="28"/>
      <c r="X26" s="26"/>
    </row>
    <row r="27" spans="1:25" x14ac:dyDescent="0.2">
      <c r="A27" s="5" t="s">
        <v>72</v>
      </c>
      <c r="B27" s="6">
        <f t="shared" si="1"/>
        <v>63</v>
      </c>
      <c r="C27" s="6">
        <f t="shared" si="2"/>
        <v>249</v>
      </c>
      <c r="D27" s="6">
        <f t="shared" si="3"/>
        <v>250</v>
      </c>
      <c r="E27" s="6">
        <f t="shared" si="4"/>
        <v>251</v>
      </c>
      <c r="F27" s="6">
        <f t="shared" si="5"/>
        <v>252</v>
      </c>
      <c r="G27" s="1">
        <f t="shared" si="0"/>
        <v>63</v>
      </c>
      <c r="H27" s="1">
        <v>0</v>
      </c>
      <c r="I27" s="25"/>
      <c r="J27" s="28"/>
      <c r="K27" s="28"/>
      <c r="L27" s="26"/>
      <c r="M27" s="25"/>
      <c r="N27" s="28"/>
      <c r="O27" s="28"/>
      <c r="P27" s="26"/>
      <c r="Q27" s="25"/>
      <c r="R27" s="28"/>
      <c r="S27" s="28"/>
      <c r="T27" s="26"/>
      <c r="U27" s="25"/>
      <c r="V27" s="28"/>
      <c r="W27" s="28"/>
      <c r="X27" s="26"/>
    </row>
    <row r="28" spans="1:25" x14ac:dyDescent="0.2">
      <c r="A28" s="19" t="s">
        <v>160</v>
      </c>
      <c r="B28" s="20">
        <f t="shared" si="1"/>
        <v>64</v>
      </c>
      <c r="C28" s="20">
        <f t="shared" si="2"/>
        <v>253</v>
      </c>
      <c r="D28" s="20">
        <f t="shared" si="3"/>
        <v>254</v>
      </c>
      <c r="E28" s="20">
        <f t="shared" si="4"/>
        <v>255</v>
      </c>
      <c r="F28" s="20">
        <f t="shared" si="5"/>
        <v>256</v>
      </c>
      <c r="G28" s="19" t="s">
        <v>236</v>
      </c>
      <c r="H28" s="19"/>
      <c r="I28" s="25"/>
      <c r="J28" s="28"/>
      <c r="K28" s="28"/>
      <c r="L28" s="26"/>
      <c r="M28" s="25"/>
      <c r="N28" s="28"/>
      <c r="O28" s="28"/>
      <c r="P28" s="26"/>
      <c r="Q28" s="25"/>
      <c r="R28" s="28"/>
      <c r="S28" s="28"/>
      <c r="T28" s="26"/>
      <c r="U28" s="25"/>
      <c r="V28" s="28"/>
      <c r="W28" s="28"/>
      <c r="X28" s="26"/>
    </row>
    <row r="29" spans="1:25" x14ac:dyDescent="0.2">
      <c r="A29" s="5" t="s">
        <v>159</v>
      </c>
      <c r="B29" s="6">
        <f t="shared" si="1"/>
        <v>65</v>
      </c>
      <c r="C29" s="6">
        <f t="shared" si="2"/>
        <v>257</v>
      </c>
      <c r="D29" s="6">
        <f t="shared" si="3"/>
        <v>258</v>
      </c>
      <c r="E29" s="6">
        <f t="shared" si="4"/>
        <v>259</v>
      </c>
      <c r="F29" s="6">
        <f t="shared" si="5"/>
        <v>260</v>
      </c>
      <c r="G29" s="1">
        <f>B29-H29*64</f>
        <v>1</v>
      </c>
      <c r="H29" s="1">
        <v>1</v>
      </c>
      <c r="I29" s="25"/>
      <c r="J29" s="28"/>
      <c r="K29" s="28"/>
      <c r="L29" s="26"/>
      <c r="M29" s="25"/>
      <c r="N29" s="28"/>
      <c r="O29" s="28"/>
      <c r="P29" s="26"/>
      <c r="Q29" s="25"/>
      <c r="R29" s="28"/>
      <c r="S29" s="28"/>
      <c r="T29" s="26"/>
      <c r="U29" s="25"/>
      <c r="V29" s="28"/>
      <c r="W29" s="28"/>
      <c r="X29" s="26"/>
    </row>
    <row r="30" spans="1:25" x14ac:dyDescent="0.2">
      <c r="A30" s="5" t="s">
        <v>161</v>
      </c>
      <c r="B30" s="6">
        <f t="shared" si="1"/>
        <v>66</v>
      </c>
      <c r="C30" s="21">
        <f t="shared" si="2"/>
        <v>261</v>
      </c>
      <c r="D30" s="21">
        <f t="shared" si="3"/>
        <v>262</v>
      </c>
      <c r="E30" s="21">
        <f t="shared" si="4"/>
        <v>263</v>
      </c>
      <c r="F30" s="21">
        <f t="shared" si="5"/>
        <v>264</v>
      </c>
      <c r="G30" s="1">
        <f t="shared" ref="G30:G40" si="6">B30-H30*64</f>
        <v>2</v>
      </c>
      <c r="H30" s="1">
        <v>1</v>
      </c>
      <c r="I30" s="25" t="s">
        <v>248</v>
      </c>
      <c r="J30" s="28">
        <v>26</v>
      </c>
      <c r="K30" s="28" t="s">
        <v>247</v>
      </c>
      <c r="L30" s="26">
        <v>29</v>
      </c>
      <c r="M30" s="1" t="s">
        <v>247</v>
      </c>
      <c r="N30" s="28">
        <v>26</v>
      </c>
      <c r="O30" s="28" t="s">
        <v>248</v>
      </c>
      <c r="P30" s="26">
        <v>30</v>
      </c>
      <c r="Q30" s="25" t="s">
        <v>247</v>
      </c>
      <c r="R30" s="60">
        <v>28</v>
      </c>
      <c r="S30" s="28" t="s">
        <v>248</v>
      </c>
      <c r="T30" s="26">
        <v>32</v>
      </c>
      <c r="U30" s="25" t="s">
        <v>248</v>
      </c>
      <c r="V30" s="28">
        <v>28</v>
      </c>
      <c r="W30" s="28" t="s">
        <v>247</v>
      </c>
      <c r="X30" s="26">
        <v>30</v>
      </c>
      <c r="Y30" t="s">
        <v>352</v>
      </c>
    </row>
    <row r="31" spans="1:25" x14ac:dyDescent="0.2">
      <c r="A31" s="5" t="s">
        <v>162</v>
      </c>
      <c r="B31" s="6">
        <f t="shared" si="1"/>
        <v>67</v>
      </c>
      <c r="C31" s="21">
        <f t="shared" si="2"/>
        <v>265</v>
      </c>
      <c r="D31" s="21">
        <f t="shared" si="3"/>
        <v>266</v>
      </c>
      <c r="E31" s="21">
        <f t="shared" si="4"/>
        <v>267</v>
      </c>
      <c r="F31" s="21">
        <f t="shared" si="5"/>
        <v>268</v>
      </c>
      <c r="G31" s="1">
        <f t="shared" si="6"/>
        <v>3</v>
      </c>
      <c r="H31" s="1">
        <v>1</v>
      </c>
      <c r="I31" s="25" t="s">
        <v>247</v>
      </c>
      <c r="J31" s="28">
        <v>28</v>
      </c>
      <c r="K31" s="28" t="s">
        <v>248</v>
      </c>
      <c r="L31" s="26">
        <v>34</v>
      </c>
      <c r="M31" s="25" t="s">
        <v>248</v>
      </c>
      <c r="N31" s="28">
        <v>30</v>
      </c>
      <c r="O31" s="28" t="s">
        <v>247</v>
      </c>
      <c r="P31" s="26">
        <v>34</v>
      </c>
      <c r="Q31" s="25" t="s">
        <v>247</v>
      </c>
      <c r="R31" s="28">
        <v>24</v>
      </c>
      <c r="S31" s="28" t="s">
        <v>248</v>
      </c>
      <c r="T31" s="26">
        <v>27</v>
      </c>
      <c r="U31" s="25" t="s">
        <v>249</v>
      </c>
      <c r="V31" s="28" t="s">
        <v>249</v>
      </c>
      <c r="W31" s="28" t="s">
        <v>249</v>
      </c>
      <c r="X31" s="26" t="s">
        <v>249</v>
      </c>
    </row>
    <row r="32" spans="1:25" x14ac:dyDescent="0.2">
      <c r="A32" s="5" t="s">
        <v>163</v>
      </c>
      <c r="B32" s="6">
        <f t="shared" si="1"/>
        <v>68</v>
      </c>
      <c r="C32" s="21">
        <f t="shared" si="2"/>
        <v>269</v>
      </c>
      <c r="D32" s="21">
        <f t="shared" si="3"/>
        <v>270</v>
      </c>
      <c r="E32" s="21">
        <f t="shared" si="4"/>
        <v>271</v>
      </c>
      <c r="F32" s="21">
        <f t="shared" si="5"/>
        <v>272</v>
      </c>
      <c r="G32" s="1">
        <f t="shared" si="6"/>
        <v>4</v>
      </c>
      <c r="H32" s="1">
        <v>1</v>
      </c>
      <c r="I32" s="25" t="s">
        <v>247</v>
      </c>
      <c r="J32" s="28">
        <v>27</v>
      </c>
      <c r="K32" s="28" t="s">
        <v>248</v>
      </c>
      <c r="L32" s="26">
        <v>30</v>
      </c>
      <c r="M32" s="25" t="s">
        <v>247</v>
      </c>
      <c r="N32" s="28">
        <v>29</v>
      </c>
      <c r="O32" s="28" t="s">
        <v>248</v>
      </c>
      <c r="P32" s="26">
        <v>32</v>
      </c>
      <c r="Q32" s="25" t="s">
        <v>247</v>
      </c>
      <c r="R32" s="28">
        <v>27</v>
      </c>
      <c r="S32" s="28" t="s">
        <v>248</v>
      </c>
      <c r="T32" s="26">
        <v>30</v>
      </c>
      <c r="U32" s="25" t="s">
        <v>248</v>
      </c>
      <c r="V32" s="28">
        <v>27</v>
      </c>
      <c r="W32" s="28" t="s">
        <v>247</v>
      </c>
      <c r="X32" s="26">
        <v>31</v>
      </c>
    </row>
    <row r="33" spans="1:25" x14ac:dyDescent="0.2">
      <c r="A33" s="5" t="s">
        <v>341</v>
      </c>
      <c r="B33" s="6">
        <f t="shared" si="1"/>
        <v>69</v>
      </c>
      <c r="C33" s="6">
        <f t="shared" si="2"/>
        <v>273</v>
      </c>
      <c r="D33" s="6">
        <f t="shared" si="3"/>
        <v>274</v>
      </c>
      <c r="E33" s="6">
        <f t="shared" si="4"/>
        <v>275</v>
      </c>
      <c r="F33" s="6">
        <f t="shared" si="5"/>
        <v>276</v>
      </c>
      <c r="G33" s="57">
        <f t="shared" si="6"/>
        <v>5</v>
      </c>
      <c r="H33" s="57">
        <v>1</v>
      </c>
      <c r="I33" s="100" t="s">
        <v>248</v>
      </c>
      <c r="J33" s="60">
        <v>27</v>
      </c>
      <c r="K33" s="60" t="s">
        <v>247</v>
      </c>
      <c r="L33" s="101">
        <v>31</v>
      </c>
      <c r="M33" s="25" t="s">
        <v>248</v>
      </c>
      <c r="N33" s="28">
        <v>23</v>
      </c>
      <c r="O33" s="28" t="s">
        <v>247</v>
      </c>
      <c r="P33" s="26">
        <v>27</v>
      </c>
      <c r="Q33" s="25" t="s">
        <v>248</v>
      </c>
      <c r="R33" s="28">
        <v>22</v>
      </c>
      <c r="S33" s="28" t="s">
        <v>247</v>
      </c>
      <c r="T33" s="26">
        <v>25</v>
      </c>
      <c r="U33" s="25" t="s">
        <v>247</v>
      </c>
      <c r="V33" s="28">
        <v>28</v>
      </c>
      <c r="W33" s="28" t="s">
        <v>248</v>
      </c>
      <c r="X33" s="26">
        <v>32</v>
      </c>
      <c r="Y33" s="58" t="s">
        <v>344</v>
      </c>
    </row>
    <row r="34" spans="1:25" x14ac:dyDescent="0.2">
      <c r="A34" s="5" t="s">
        <v>199</v>
      </c>
      <c r="B34" s="6">
        <f t="shared" si="1"/>
        <v>70</v>
      </c>
      <c r="C34" s="6">
        <f t="shared" si="2"/>
        <v>277</v>
      </c>
      <c r="D34" s="6">
        <f t="shared" si="3"/>
        <v>278</v>
      </c>
      <c r="E34" s="6">
        <f t="shared" si="4"/>
        <v>279</v>
      </c>
      <c r="F34" s="6">
        <f t="shared" si="5"/>
        <v>280</v>
      </c>
      <c r="G34" s="1">
        <f t="shared" si="6"/>
        <v>6</v>
      </c>
      <c r="H34" s="1">
        <v>1</v>
      </c>
      <c r="I34" s="25" t="s">
        <v>249</v>
      </c>
      <c r="J34" s="28" t="s">
        <v>249</v>
      </c>
      <c r="K34" s="28" t="s">
        <v>249</v>
      </c>
      <c r="L34" s="26" t="s">
        <v>249</v>
      </c>
      <c r="M34" s="25" t="s">
        <v>247</v>
      </c>
      <c r="N34" s="28">
        <v>26</v>
      </c>
      <c r="O34" s="28" t="s">
        <v>248</v>
      </c>
      <c r="P34" s="26">
        <v>29</v>
      </c>
      <c r="Q34" s="25" t="s">
        <v>248</v>
      </c>
      <c r="R34" s="28">
        <v>32</v>
      </c>
      <c r="S34" s="28" t="s">
        <v>247</v>
      </c>
      <c r="T34" s="26">
        <v>35</v>
      </c>
      <c r="U34" s="25" t="s">
        <v>247</v>
      </c>
      <c r="V34" s="28">
        <v>27</v>
      </c>
      <c r="W34" s="28" t="s">
        <v>248</v>
      </c>
      <c r="X34" s="26">
        <v>30</v>
      </c>
    </row>
    <row r="35" spans="1:25" x14ac:dyDescent="0.2">
      <c r="A35" s="5" t="s">
        <v>200</v>
      </c>
      <c r="B35" s="6">
        <f t="shared" si="1"/>
        <v>71</v>
      </c>
      <c r="C35" s="6">
        <f t="shared" si="2"/>
        <v>281</v>
      </c>
      <c r="D35" s="6">
        <f t="shared" si="3"/>
        <v>282</v>
      </c>
      <c r="E35" s="6">
        <f t="shared" si="4"/>
        <v>283</v>
      </c>
      <c r="F35" s="6">
        <f t="shared" si="5"/>
        <v>284</v>
      </c>
      <c r="G35" s="1">
        <f t="shared" si="6"/>
        <v>7</v>
      </c>
      <c r="H35" s="1">
        <v>1</v>
      </c>
      <c r="I35" s="25" t="s">
        <v>247</v>
      </c>
      <c r="J35" s="28">
        <v>28</v>
      </c>
      <c r="K35" s="28" t="s">
        <v>248</v>
      </c>
      <c r="L35" s="26">
        <v>31</v>
      </c>
      <c r="M35" s="25" t="s">
        <v>247</v>
      </c>
      <c r="N35" s="28">
        <v>27</v>
      </c>
      <c r="O35" s="28" t="s">
        <v>248</v>
      </c>
      <c r="P35" s="26">
        <v>31</v>
      </c>
      <c r="Q35" s="25" t="s">
        <v>248</v>
      </c>
      <c r="R35" s="28">
        <v>25</v>
      </c>
      <c r="S35" s="28" t="s">
        <v>247</v>
      </c>
      <c r="T35" s="26">
        <v>29</v>
      </c>
      <c r="U35" s="25" t="s">
        <v>248</v>
      </c>
      <c r="V35" s="28">
        <v>29</v>
      </c>
      <c r="W35" s="28" t="s">
        <v>247</v>
      </c>
      <c r="X35" s="26">
        <v>32</v>
      </c>
    </row>
    <row r="36" spans="1:25" x14ac:dyDescent="0.2">
      <c r="A36" s="5" t="s">
        <v>201</v>
      </c>
      <c r="B36" s="6">
        <f t="shared" si="1"/>
        <v>72</v>
      </c>
      <c r="C36" s="6">
        <f t="shared" si="2"/>
        <v>285</v>
      </c>
      <c r="D36" s="6">
        <f t="shared" si="3"/>
        <v>286</v>
      </c>
      <c r="E36" s="6">
        <f t="shared" si="4"/>
        <v>287</v>
      </c>
      <c r="F36" s="6">
        <f t="shared" si="5"/>
        <v>288</v>
      </c>
      <c r="G36" s="1">
        <f t="shared" si="6"/>
        <v>8</v>
      </c>
      <c r="H36" s="1">
        <v>1</v>
      </c>
      <c r="I36" s="25" t="s">
        <v>247</v>
      </c>
      <c r="J36" s="29">
        <v>29</v>
      </c>
      <c r="K36" s="28" t="s">
        <v>248</v>
      </c>
      <c r="L36" s="30">
        <v>32</v>
      </c>
      <c r="M36" s="25" t="s">
        <v>248</v>
      </c>
      <c r="N36" s="28">
        <v>26</v>
      </c>
      <c r="O36" s="28" t="s">
        <v>247</v>
      </c>
      <c r="P36" s="26">
        <v>29</v>
      </c>
      <c r="Q36" s="25" t="s">
        <v>249</v>
      </c>
      <c r="R36" s="28" t="s">
        <v>249</v>
      </c>
      <c r="S36" s="28" t="s">
        <v>249</v>
      </c>
      <c r="T36" s="26" t="s">
        <v>249</v>
      </c>
      <c r="U36" s="25" t="s">
        <v>248</v>
      </c>
      <c r="V36" s="28">
        <v>27</v>
      </c>
      <c r="W36" s="28" t="s">
        <v>247</v>
      </c>
      <c r="X36" s="26">
        <v>30</v>
      </c>
    </row>
    <row r="37" spans="1:25" x14ac:dyDescent="0.2">
      <c r="A37" s="5" t="s">
        <v>202</v>
      </c>
      <c r="B37" s="6">
        <f t="shared" si="1"/>
        <v>73</v>
      </c>
      <c r="C37" s="6">
        <f t="shared" si="2"/>
        <v>289</v>
      </c>
      <c r="D37" s="6">
        <f t="shared" si="3"/>
        <v>290</v>
      </c>
      <c r="E37" s="6">
        <f t="shared" si="4"/>
        <v>291</v>
      </c>
      <c r="F37" s="6">
        <f t="shared" si="5"/>
        <v>292</v>
      </c>
      <c r="G37" s="1">
        <f t="shared" si="6"/>
        <v>9</v>
      </c>
      <c r="H37" s="1">
        <v>1</v>
      </c>
      <c r="I37" s="25" t="s">
        <v>247</v>
      </c>
      <c r="J37" s="28">
        <v>29</v>
      </c>
      <c r="K37" s="28" t="s">
        <v>248</v>
      </c>
      <c r="L37" s="26">
        <v>34</v>
      </c>
      <c r="M37" s="100" t="s">
        <v>247</v>
      </c>
      <c r="N37" s="60">
        <v>27</v>
      </c>
      <c r="O37" s="60" t="s">
        <v>248</v>
      </c>
      <c r="P37" s="101">
        <v>32</v>
      </c>
      <c r="Q37" s="25" t="s">
        <v>248</v>
      </c>
      <c r="R37" s="28">
        <v>30</v>
      </c>
      <c r="S37" s="28" t="s">
        <v>247</v>
      </c>
      <c r="T37" s="26">
        <v>33</v>
      </c>
      <c r="U37" s="25" t="s">
        <v>248</v>
      </c>
      <c r="V37" s="28">
        <v>29</v>
      </c>
      <c r="W37" s="28" t="s">
        <v>247</v>
      </c>
      <c r="X37" s="26">
        <v>32</v>
      </c>
      <c r="Y37" t="s">
        <v>524</v>
      </c>
    </row>
    <row r="38" spans="1:25" x14ac:dyDescent="0.2">
      <c r="A38" s="5" t="s">
        <v>203</v>
      </c>
      <c r="B38" s="6">
        <f t="shared" si="1"/>
        <v>74</v>
      </c>
      <c r="C38" s="6">
        <f t="shared" si="2"/>
        <v>293</v>
      </c>
      <c r="D38" s="6">
        <f t="shared" si="3"/>
        <v>294</v>
      </c>
      <c r="E38" s="6">
        <f t="shared" si="4"/>
        <v>295</v>
      </c>
      <c r="F38" s="6">
        <f t="shared" si="5"/>
        <v>296</v>
      </c>
      <c r="G38" s="1">
        <f t="shared" si="6"/>
        <v>10</v>
      </c>
      <c r="H38" s="1">
        <v>1</v>
      </c>
      <c r="I38" s="25" t="s">
        <v>248</v>
      </c>
      <c r="J38" s="60">
        <v>26</v>
      </c>
      <c r="K38" s="28" t="s">
        <v>247</v>
      </c>
      <c r="L38" s="30">
        <v>30</v>
      </c>
      <c r="M38" s="25" t="s">
        <v>248</v>
      </c>
      <c r="N38" s="60">
        <v>25</v>
      </c>
      <c r="O38" s="28" t="s">
        <v>247</v>
      </c>
      <c r="P38" s="30">
        <v>29</v>
      </c>
      <c r="Q38" s="25" t="s">
        <v>248</v>
      </c>
      <c r="R38" s="28">
        <v>28</v>
      </c>
      <c r="S38" s="28" t="s">
        <v>247</v>
      </c>
      <c r="T38" s="26">
        <v>31</v>
      </c>
      <c r="U38" s="25" t="s">
        <v>247</v>
      </c>
      <c r="V38" s="28">
        <v>28</v>
      </c>
      <c r="W38" s="28" t="s">
        <v>248</v>
      </c>
      <c r="X38" s="26">
        <v>31</v>
      </c>
      <c r="Y38" t="s">
        <v>525</v>
      </c>
    </row>
    <row r="39" spans="1:25" x14ac:dyDescent="0.2">
      <c r="A39" s="5" t="s">
        <v>211</v>
      </c>
      <c r="B39" s="6">
        <f t="shared" si="1"/>
        <v>75</v>
      </c>
      <c r="C39" s="6">
        <f t="shared" si="2"/>
        <v>297</v>
      </c>
      <c r="D39" s="6">
        <f t="shared" si="3"/>
        <v>298</v>
      </c>
      <c r="E39" s="6">
        <f t="shared" si="4"/>
        <v>299</v>
      </c>
      <c r="F39" s="6">
        <f t="shared" si="5"/>
        <v>300</v>
      </c>
      <c r="G39" s="1">
        <f t="shared" si="6"/>
        <v>11</v>
      </c>
      <c r="H39" s="1">
        <v>1</v>
      </c>
      <c r="I39" s="25" t="s">
        <v>247</v>
      </c>
      <c r="J39" s="28">
        <v>24</v>
      </c>
      <c r="K39" s="28" t="s">
        <v>248</v>
      </c>
      <c r="L39" s="26">
        <v>27</v>
      </c>
      <c r="M39" s="100" t="s">
        <v>247</v>
      </c>
      <c r="N39" s="60">
        <v>29</v>
      </c>
      <c r="O39" s="60" t="s">
        <v>248</v>
      </c>
      <c r="P39" s="101">
        <v>32</v>
      </c>
      <c r="Q39" s="25" t="s">
        <v>249</v>
      </c>
      <c r="R39" s="28" t="s">
        <v>249</v>
      </c>
      <c r="S39" s="28" t="s">
        <v>249</v>
      </c>
      <c r="T39" s="26" t="s">
        <v>249</v>
      </c>
      <c r="U39" s="25" t="s">
        <v>249</v>
      </c>
      <c r="V39" s="28" t="s">
        <v>249</v>
      </c>
      <c r="W39" s="28" t="s">
        <v>249</v>
      </c>
      <c r="X39" s="26" t="s">
        <v>249</v>
      </c>
      <c r="Y39" s="58" t="s">
        <v>345</v>
      </c>
    </row>
    <row r="40" spans="1:25" x14ac:dyDescent="0.2">
      <c r="A40" s="5" t="s">
        <v>212</v>
      </c>
      <c r="B40" s="6">
        <f t="shared" si="1"/>
        <v>76</v>
      </c>
      <c r="C40" s="6">
        <f t="shared" si="2"/>
        <v>301</v>
      </c>
      <c r="D40" s="6">
        <f t="shared" si="3"/>
        <v>302</v>
      </c>
      <c r="E40" s="6">
        <f t="shared" si="4"/>
        <v>303</v>
      </c>
      <c r="F40" s="6">
        <f t="shared" si="5"/>
        <v>304</v>
      </c>
      <c r="G40" s="1">
        <f t="shared" si="6"/>
        <v>12</v>
      </c>
      <c r="H40" s="1">
        <v>1</v>
      </c>
      <c r="I40" s="25" t="s">
        <v>247</v>
      </c>
      <c r="J40" s="28">
        <v>27</v>
      </c>
      <c r="K40" s="28" t="s">
        <v>248</v>
      </c>
      <c r="L40" s="26">
        <v>30</v>
      </c>
      <c r="M40" s="25" t="s">
        <v>247</v>
      </c>
      <c r="N40" s="28">
        <v>31</v>
      </c>
      <c r="O40" s="28" t="s">
        <v>248</v>
      </c>
      <c r="P40" s="26">
        <v>34</v>
      </c>
      <c r="Q40" s="25" t="s">
        <v>249</v>
      </c>
      <c r="R40" s="28" t="s">
        <v>249</v>
      </c>
      <c r="S40" s="28" t="s">
        <v>249</v>
      </c>
      <c r="T40" s="26" t="s">
        <v>249</v>
      </c>
      <c r="U40" s="25" t="s">
        <v>249</v>
      </c>
      <c r="V40" s="28" t="s">
        <v>249</v>
      </c>
      <c r="W40" s="28" t="s">
        <v>249</v>
      </c>
      <c r="X40" s="26" t="s">
        <v>249</v>
      </c>
    </row>
    <row r="41" spans="1:25" x14ac:dyDescent="0.2">
      <c r="A41" s="5" t="s">
        <v>250</v>
      </c>
      <c r="B41" s="6">
        <f t="shared" si="1"/>
        <v>77</v>
      </c>
      <c r="C41" s="6">
        <f t="shared" ref="C41" si="7">B41*4-3</f>
        <v>305</v>
      </c>
      <c r="D41" s="6">
        <f t="shared" ref="D41" si="8">B41*4-2</f>
        <v>306</v>
      </c>
      <c r="E41" s="6">
        <f t="shared" ref="E41" si="9">B41*4-1</f>
        <v>307</v>
      </c>
      <c r="F41" s="6">
        <f t="shared" ref="F41" si="10">B41*4</f>
        <v>308</v>
      </c>
      <c r="G41" s="31">
        <f t="shared" ref="G41" si="11">B41-H41*64</f>
        <v>13</v>
      </c>
      <c r="H41" s="31">
        <v>1</v>
      </c>
      <c r="I41" s="25" t="s">
        <v>247</v>
      </c>
      <c r="J41" s="28">
        <v>29</v>
      </c>
      <c r="K41" s="28" t="s">
        <v>248</v>
      </c>
      <c r="L41" s="26">
        <v>32</v>
      </c>
      <c r="M41" s="25" t="s">
        <v>249</v>
      </c>
      <c r="N41" s="28" t="s">
        <v>249</v>
      </c>
      <c r="O41" s="28" t="s">
        <v>249</v>
      </c>
      <c r="P41" s="26" t="s">
        <v>249</v>
      </c>
      <c r="Q41" s="25" t="s">
        <v>249</v>
      </c>
      <c r="R41" s="28" t="s">
        <v>249</v>
      </c>
      <c r="S41" s="28" t="s">
        <v>249</v>
      </c>
      <c r="T41" s="26" t="s">
        <v>249</v>
      </c>
      <c r="U41" s="25" t="s">
        <v>249</v>
      </c>
      <c r="V41" s="28" t="s">
        <v>249</v>
      </c>
      <c r="W41" s="28" t="s">
        <v>249</v>
      </c>
      <c r="X41" s="26" t="s">
        <v>249</v>
      </c>
    </row>
    <row r="42" spans="1:25" x14ac:dyDescent="0.2">
      <c r="A42" s="5" t="s">
        <v>265</v>
      </c>
      <c r="B42" s="6">
        <f t="shared" si="1"/>
        <v>78</v>
      </c>
      <c r="C42" s="6">
        <f t="shared" ref="C42" si="12">B42*4-3</f>
        <v>309</v>
      </c>
      <c r="D42" s="6">
        <f t="shared" ref="D42" si="13">B42*4-2</f>
        <v>310</v>
      </c>
      <c r="E42" s="6">
        <f t="shared" ref="E42" si="14">B42*4-1</f>
        <v>311</v>
      </c>
      <c r="F42" s="6">
        <f t="shared" ref="F42" si="15">B42*4</f>
        <v>312</v>
      </c>
      <c r="G42" s="32">
        <f t="shared" ref="G42" si="16">B42-H42*64</f>
        <v>14</v>
      </c>
      <c r="H42" s="32">
        <v>1</v>
      </c>
      <c r="I42" s="25" t="s">
        <v>247</v>
      </c>
      <c r="J42" s="28">
        <v>30</v>
      </c>
      <c r="K42" s="28" t="s">
        <v>248</v>
      </c>
      <c r="L42" s="26">
        <v>34</v>
      </c>
      <c r="M42" s="25" t="s">
        <v>248</v>
      </c>
      <c r="N42" s="28">
        <v>28</v>
      </c>
      <c r="O42" s="28" t="s">
        <v>247</v>
      </c>
      <c r="P42" s="26">
        <v>32</v>
      </c>
      <c r="Q42" s="25" t="s">
        <v>247</v>
      </c>
      <c r="R42" s="28">
        <v>28</v>
      </c>
      <c r="S42" s="28" t="s">
        <v>248</v>
      </c>
      <c r="T42" s="26">
        <v>32</v>
      </c>
      <c r="U42" s="25" t="s">
        <v>249</v>
      </c>
      <c r="V42" s="28" t="s">
        <v>249</v>
      </c>
      <c r="W42" s="28" t="s">
        <v>249</v>
      </c>
      <c r="X42" s="26" t="s">
        <v>249</v>
      </c>
    </row>
    <row r="43" spans="1:25" x14ac:dyDescent="0.2">
      <c r="A43" s="5" t="s">
        <v>298</v>
      </c>
      <c r="B43" s="6">
        <f t="shared" si="1"/>
        <v>79</v>
      </c>
      <c r="C43" s="6">
        <f t="shared" ref="C43" si="17">B43*4-3</f>
        <v>313</v>
      </c>
      <c r="D43" s="6">
        <f t="shared" ref="D43" si="18">B43*4-2</f>
        <v>314</v>
      </c>
      <c r="E43" s="6">
        <f t="shared" ref="E43" si="19">B43*4-1</f>
        <v>315</v>
      </c>
      <c r="F43" s="6">
        <f t="shared" ref="F43" si="20">B43*4</f>
        <v>316</v>
      </c>
      <c r="G43" s="34">
        <f t="shared" ref="G43" si="21">B43-H43*64</f>
        <v>15</v>
      </c>
      <c r="H43" s="34">
        <v>1</v>
      </c>
      <c r="I43" s="25" t="s">
        <v>247</v>
      </c>
      <c r="J43" s="28">
        <v>28</v>
      </c>
      <c r="K43" s="28" t="s">
        <v>248</v>
      </c>
      <c r="L43" s="26">
        <v>32</v>
      </c>
      <c r="M43" s="25" t="s">
        <v>248</v>
      </c>
      <c r="N43" s="28">
        <v>28</v>
      </c>
      <c r="O43" s="28" t="s">
        <v>247</v>
      </c>
      <c r="P43" s="26">
        <v>32</v>
      </c>
      <c r="Q43" s="25" t="s">
        <v>248</v>
      </c>
      <c r="R43" s="28">
        <v>28</v>
      </c>
      <c r="S43" s="28" t="s">
        <v>248</v>
      </c>
      <c r="T43" s="26">
        <v>32</v>
      </c>
      <c r="U43" s="25" t="s">
        <v>249</v>
      </c>
      <c r="V43" s="28" t="s">
        <v>249</v>
      </c>
      <c r="W43" s="28" t="s">
        <v>249</v>
      </c>
      <c r="X43" s="26" t="s">
        <v>249</v>
      </c>
    </row>
    <row r="44" spans="1:25" x14ac:dyDescent="0.2">
      <c r="A44" s="5" t="s">
        <v>299</v>
      </c>
      <c r="B44" s="6">
        <f t="shared" si="1"/>
        <v>80</v>
      </c>
      <c r="C44" s="6">
        <f t="shared" ref="C44" si="22">B44*4-3</f>
        <v>317</v>
      </c>
      <c r="D44" s="6">
        <f t="shared" ref="D44" si="23">B44*4-2</f>
        <v>318</v>
      </c>
      <c r="E44" s="6">
        <f t="shared" ref="E44" si="24">B44*4-1</f>
        <v>319</v>
      </c>
      <c r="F44" s="6">
        <f t="shared" ref="F44" si="25">B44*4</f>
        <v>320</v>
      </c>
      <c r="G44" s="34">
        <f t="shared" ref="G44" si="26">B44-H44*64</f>
        <v>16</v>
      </c>
      <c r="H44" s="34">
        <v>1</v>
      </c>
      <c r="I44" s="25" t="s">
        <v>248</v>
      </c>
      <c r="J44" s="28">
        <v>26</v>
      </c>
      <c r="K44" s="28" t="s">
        <v>247</v>
      </c>
      <c r="L44" s="26">
        <v>43</v>
      </c>
      <c r="M44" s="25" t="s">
        <v>248</v>
      </c>
      <c r="N44" s="28">
        <v>26</v>
      </c>
      <c r="O44" s="28" t="s">
        <v>247</v>
      </c>
      <c r="P44" s="26">
        <v>43</v>
      </c>
      <c r="Q44" s="25" t="s">
        <v>248</v>
      </c>
      <c r="R44" s="28">
        <v>28</v>
      </c>
      <c r="S44" s="28" t="s">
        <v>248</v>
      </c>
      <c r="T44" s="26">
        <v>32</v>
      </c>
      <c r="U44" s="25" t="s">
        <v>249</v>
      </c>
      <c r="V44" s="28" t="s">
        <v>249</v>
      </c>
      <c r="W44" s="28" t="s">
        <v>249</v>
      </c>
      <c r="X44" s="26" t="s">
        <v>249</v>
      </c>
    </row>
    <row r="45" spans="1:25" x14ac:dyDescent="0.2">
      <c r="A45" s="96" t="s">
        <v>475</v>
      </c>
      <c r="B45" s="6">
        <f t="shared" si="1"/>
        <v>81</v>
      </c>
      <c r="C45" s="6">
        <f t="shared" ref="C45:C57" si="27">B45*4-3</f>
        <v>321</v>
      </c>
      <c r="D45" s="6">
        <f t="shared" ref="D45:D57" si="28">B45*4-2</f>
        <v>322</v>
      </c>
      <c r="E45" s="6">
        <f t="shared" ref="E45:E57" si="29">B45*4-1</f>
        <v>323</v>
      </c>
      <c r="F45" s="6">
        <f t="shared" ref="F45:F57" si="30">B45*4</f>
        <v>324</v>
      </c>
      <c r="G45" s="54">
        <f t="shared" ref="G45:G57" si="31">B45-H45*64</f>
        <v>17</v>
      </c>
      <c r="H45" s="54">
        <v>1</v>
      </c>
      <c r="I45" s="25" t="s">
        <v>476</v>
      </c>
      <c r="J45" s="28">
        <v>20</v>
      </c>
      <c r="K45" s="28" t="s">
        <v>477</v>
      </c>
      <c r="L45" s="26">
        <v>34</v>
      </c>
      <c r="M45" s="25" t="s">
        <v>476</v>
      </c>
      <c r="N45" s="28">
        <v>20</v>
      </c>
      <c r="O45" s="28" t="s">
        <v>477</v>
      </c>
      <c r="P45" s="26">
        <v>32</v>
      </c>
      <c r="Q45" s="25" t="s">
        <v>476</v>
      </c>
      <c r="R45" s="28">
        <v>28</v>
      </c>
      <c r="S45" s="28" t="s">
        <v>477</v>
      </c>
      <c r="T45" s="26">
        <v>40</v>
      </c>
      <c r="U45" s="25" t="s">
        <v>476</v>
      </c>
      <c r="V45" s="28">
        <v>32</v>
      </c>
      <c r="W45" s="28" t="s">
        <v>477</v>
      </c>
      <c r="X45" s="26">
        <v>42</v>
      </c>
    </row>
    <row r="46" spans="1:25" x14ac:dyDescent="0.2">
      <c r="A46" s="96" t="s">
        <v>509</v>
      </c>
      <c r="B46" s="6">
        <f t="shared" si="1"/>
        <v>82</v>
      </c>
      <c r="C46" s="6">
        <f t="shared" si="27"/>
        <v>325</v>
      </c>
      <c r="D46" s="6">
        <f t="shared" si="28"/>
        <v>326</v>
      </c>
      <c r="E46" s="6">
        <f t="shared" si="29"/>
        <v>327</v>
      </c>
      <c r="F46" s="6">
        <f t="shared" si="30"/>
        <v>328</v>
      </c>
      <c r="G46" s="54">
        <f t="shared" si="31"/>
        <v>18</v>
      </c>
      <c r="H46" s="54">
        <v>1</v>
      </c>
      <c r="I46" s="25" t="s">
        <v>248</v>
      </c>
      <c r="J46" s="28">
        <v>28</v>
      </c>
      <c r="K46" s="28" t="s">
        <v>247</v>
      </c>
      <c r="L46" s="26">
        <v>32</v>
      </c>
      <c r="M46" s="25" t="s">
        <v>247</v>
      </c>
      <c r="N46" s="28">
        <v>31</v>
      </c>
      <c r="O46" s="28" t="s">
        <v>248</v>
      </c>
      <c r="P46" s="26">
        <v>35</v>
      </c>
      <c r="Q46" s="25" t="s">
        <v>247</v>
      </c>
      <c r="R46" s="28">
        <v>29</v>
      </c>
      <c r="S46" s="28" t="s">
        <v>248</v>
      </c>
      <c r="T46" s="26">
        <v>33</v>
      </c>
      <c r="U46" s="25" t="s">
        <v>476</v>
      </c>
      <c r="V46" s="28">
        <v>34</v>
      </c>
      <c r="W46" s="28" t="s">
        <v>477</v>
      </c>
      <c r="X46" s="26">
        <v>41</v>
      </c>
      <c r="Y46" t="s">
        <v>511</v>
      </c>
    </row>
    <row r="47" spans="1:25" x14ac:dyDescent="0.2">
      <c r="A47" s="96" t="s">
        <v>510</v>
      </c>
      <c r="B47" s="6">
        <f t="shared" si="1"/>
        <v>83</v>
      </c>
      <c r="C47" s="6">
        <f t="shared" si="27"/>
        <v>329</v>
      </c>
      <c r="D47" s="6">
        <f t="shared" si="28"/>
        <v>330</v>
      </c>
      <c r="E47" s="6">
        <f t="shared" si="29"/>
        <v>331</v>
      </c>
      <c r="F47" s="6">
        <f t="shared" si="30"/>
        <v>332</v>
      </c>
      <c r="G47" s="54">
        <f t="shared" si="31"/>
        <v>19</v>
      </c>
      <c r="H47" s="54">
        <v>1</v>
      </c>
      <c r="I47" s="25" t="s">
        <v>476</v>
      </c>
      <c r="J47" s="28">
        <v>26</v>
      </c>
      <c r="K47" s="28" t="s">
        <v>477</v>
      </c>
      <c r="L47" s="26">
        <v>38</v>
      </c>
      <c r="M47" s="25" t="s">
        <v>476</v>
      </c>
      <c r="N47" s="28">
        <v>29</v>
      </c>
      <c r="O47" s="28" t="s">
        <v>477</v>
      </c>
      <c r="P47" s="26">
        <v>37</v>
      </c>
      <c r="Q47" s="25" t="s">
        <v>476</v>
      </c>
      <c r="R47" s="29">
        <v>30</v>
      </c>
      <c r="S47" s="28" t="s">
        <v>477</v>
      </c>
      <c r="T47" s="30">
        <v>39</v>
      </c>
      <c r="U47" s="25" t="s">
        <v>476</v>
      </c>
      <c r="V47" s="29">
        <v>24</v>
      </c>
      <c r="W47" s="28" t="s">
        <v>477</v>
      </c>
      <c r="X47" s="30">
        <v>34</v>
      </c>
      <c r="Y47" t="s">
        <v>512</v>
      </c>
    </row>
    <row r="48" spans="1:25" x14ac:dyDescent="0.2">
      <c r="A48" s="96" t="s">
        <v>513</v>
      </c>
      <c r="B48" s="6">
        <f t="shared" si="1"/>
        <v>84</v>
      </c>
      <c r="C48" s="6">
        <f t="shared" si="27"/>
        <v>333</v>
      </c>
      <c r="D48" s="6">
        <f t="shared" si="28"/>
        <v>334</v>
      </c>
      <c r="E48" s="6">
        <f t="shared" si="29"/>
        <v>335</v>
      </c>
      <c r="F48" s="6">
        <f t="shared" si="30"/>
        <v>336</v>
      </c>
      <c r="G48" s="54">
        <f t="shared" si="31"/>
        <v>20</v>
      </c>
      <c r="H48" s="54">
        <v>1</v>
      </c>
      <c r="I48" s="25" t="s">
        <v>248</v>
      </c>
      <c r="J48" s="28">
        <v>29</v>
      </c>
      <c r="K48" s="28" t="s">
        <v>247</v>
      </c>
      <c r="L48" s="30">
        <v>35</v>
      </c>
      <c r="M48" s="25" t="s">
        <v>249</v>
      </c>
      <c r="N48" s="28" t="s">
        <v>249</v>
      </c>
      <c r="O48" s="28" t="s">
        <v>249</v>
      </c>
      <c r="P48" s="26" t="s">
        <v>249</v>
      </c>
      <c r="Q48" s="25" t="s">
        <v>248</v>
      </c>
      <c r="R48" s="28">
        <v>28</v>
      </c>
      <c r="S48" s="28" t="s">
        <v>247</v>
      </c>
      <c r="T48" s="26">
        <v>33</v>
      </c>
      <c r="U48" s="25" t="s">
        <v>248</v>
      </c>
      <c r="V48" s="28">
        <v>28</v>
      </c>
      <c r="W48" s="28" t="s">
        <v>247</v>
      </c>
      <c r="X48" s="26">
        <v>32</v>
      </c>
    </row>
    <row r="49" spans="1:24" x14ac:dyDescent="0.2">
      <c r="A49" s="96" t="s">
        <v>514</v>
      </c>
      <c r="B49" s="6">
        <f t="shared" si="1"/>
        <v>85</v>
      </c>
      <c r="C49" s="6">
        <f t="shared" si="27"/>
        <v>337</v>
      </c>
      <c r="D49" s="6">
        <f t="shared" si="28"/>
        <v>338</v>
      </c>
      <c r="E49" s="6">
        <f t="shared" si="29"/>
        <v>339</v>
      </c>
      <c r="F49" s="6">
        <f t="shared" si="30"/>
        <v>340</v>
      </c>
      <c r="G49" s="54">
        <f t="shared" si="31"/>
        <v>21</v>
      </c>
      <c r="H49" s="54">
        <v>1</v>
      </c>
      <c r="I49" s="25" t="s">
        <v>248</v>
      </c>
      <c r="J49" s="28">
        <v>27</v>
      </c>
      <c r="K49" s="28" t="s">
        <v>247</v>
      </c>
      <c r="L49" s="26">
        <v>33</v>
      </c>
      <c r="M49" s="25" t="s">
        <v>248</v>
      </c>
      <c r="N49" s="28">
        <v>29</v>
      </c>
      <c r="O49" s="28" t="s">
        <v>247</v>
      </c>
      <c r="P49" s="26">
        <v>34</v>
      </c>
      <c r="Q49" s="25" t="s">
        <v>248</v>
      </c>
      <c r="R49" s="28">
        <v>29</v>
      </c>
      <c r="S49" s="28" t="s">
        <v>247</v>
      </c>
      <c r="T49" s="26">
        <v>33</v>
      </c>
      <c r="U49" s="25" t="s">
        <v>248</v>
      </c>
      <c r="V49" s="28">
        <v>30</v>
      </c>
      <c r="W49" s="28" t="s">
        <v>247</v>
      </c>
      <c r="X49" s="26">
        <v>35</v>
      </c>
    </row>
    <row r="50" spans="1:24" x14ac:dyDescent="0.2">
      <c r="A50" s="96" t="s">
        <v>515</v>
      </c>
      <c r="B50" s="6">
        <f t="shared" si="1"/>
        <v>86</v>
      </c>
      <c r="C50" s="6">
        <f t="shared" si="27"/>
        <v>341</v>
      </c>
      <c r="D50" s="6">
        <f t="shared" si="28"/>
        <v>342</v>
      </c>
      <c r="E50" s="6">
        <f t="shared" si="29"/>
        <v>343</v>
      </c>
      <c r="F50" s="6">
        <f t="shared" si="30"/>
        <v>344</v>
      </c>
      <c r="G50" s="54">
        <f t="shared" si="31"/>
        <v>22</v>
      </c>
      <c r="H50" s="54">
        <v>1</v>
      </c>
      <c r="I50" s="25" t="s">
        <v>249</v>
      </c>
      <c r="J50" s="28" t="s">
        <v>249</v>
      </c>
      <c r="K50" s="28" t="s">
        <v>249</v>
      </c>
      <c r="L50" s="26" t="s">
        <v>249</v>
      </c>
      <c r="M50" s="25" t="s">
        <v>248</v>
      </c>
      <c r="N50" s="28">
        <v>29</v>
      </c>
      <c r="O50" s="28" t="s">
        <v>247</v>
      </c>
      <c r="P50" s="26">
        <v>34</v>
      </c>
      <c r="Q50" s="25" t="s">
        <v>248</v>
      </c>
      <c r="R50" s="28">
        <v>26</v>
      </c>
      <c r="S50" s="28" t="s">
        <v>247</v>
      </c>
      <c r="T50" s="26">
        <v>31</v>
      </c>
      <c r="U50" s="25" t="s">
        <v>248</v>
      </c>
      <c r="V50" s="28">
        <v>29</v>
      </c>
      <c r="W50" s="28" t="s">
        <v>247</v>
      </c>
      <c r="X50" s="26">
        <v>35</v>
      </c>
    </row>
    <row r="51" spans="1:24" x14ac:dyDescent="0.2">
      <c r="A51" s="96" t="s">
        <v>516</v>
      </c>
      <c r="B51" s="6">
        <f t="shared" si="1"/>
        <v>87</v>
      </c>
      <c r="C51" s="6">
        <f t="shared" si="27"/>
        <v>345</v>
      </c>
      <c r="D51" s="6">
        <f t="shared" si="28"/>
        <v>346</v>
      </c>
      <c r="E51" s="6">
        <f t="shared" si="29"/>
        <v>347</v>
      </c>
      <c r="F51" s="6">
        <f t="shared" si="30"/>
        <v>348</v>
      </c>
      <c r="G51" s="54">
        <f t="shared" si="31"/>
        <v>23</v>
      </c>
      <c r="H51" s="54">
        <v>1</v>
      </c>
      <c r="I51" s="25" t="s">
        <v>248</v>
      </c>
      <c r="J51" s="28">
        <v>30</v>
      </c>
      <c r="K51" s="28" t="s">
        <v>247</v>
      </c>
      <c r="L51" s="26">
        <v>34</v>
      </c>
      <c r="M51" s="25" t="s">
        <v>248</v>
      </c>
      <c r="N51" s="28">
        <v>27</v>
      </c>
      <c r="O51" s="28" t="s">
        <v>247</v>
      </c>
      <c r="P51" s="26">
        <v>31</v>
      </c>
      <c r="Q51" s="25" t="s">
        <v>247</v>
      </c>
      <c r="R51" s="28">
        <v>29</v>
      </c>
      <c r="S51" s="28" t="s">
        <v>248</v>
      </c>
      <c r="T51" s="26">
        <v>33</v>
      </c>
      <c r="U51" s="25" t="s">
        <v>248</v>
      </c>
      <c r="V51" s="28">
        <v>29</v>
      </c>
      <c r="W51" s="28" t="s">
        <v>247</v>
      </c>
      <c r="X51" s="26">
        <v>34</v>
      </c>
    </row>
    <row r="52" spans="1:24" x14ac:dyDescent="0.2">
      <c r="A52" s="96" t="s">
        <v>517</v>
      </c>
      <c r="B52" s="6">
        <f t="shared" si="1"/>
        <v>88</v>
      </c>
      <c r="C52" s="6">
        <f t="shared" si="27"/>
        <v>349</v>
      </c>
      <c r="D52" s="6">
        <f t="shared" si="28"/>
        <v>350</v>
      </c>
      <c r="E52" s="6">
        <f t="shared" si="29"/>
        <v>351</v>
      </c>
      <c r="F52" s="6">
        <f t="shared" si="30"/>
        <v>352</v>
      </c>
      <c r="G52" s="54">
        <f t="shared" si="31"/>
        <v>24</v>
      </c>
      <c r="H52" s="54">
        <v>1</v>
      </c>
      <c r="I52" s="25" t="s">
        <v>248</v>
      </c>
      <c r="J52" s="28">
        <v>29</v>
      </c>
      <c r="K52" s="28" t="s">
        <v>247</v>
      </c>
      <c r="L52" s="26">
        <v>33</v>
      </c>
      <c r="M52" s="25" t="s">
        <v>476</v>
      </c>
      <c r="N52" s="28">
        <v>39</v>
      </c>
      <c r="O52" s="28" t="s">
        <v>477</v>
      </c>
      <c r="P52" s="26">
        <v>47</v>
      </c>
      <c r="Q52" s="25" t="s">
        <v>476</v>
      </c>
      <c r="R52" s="28">
        <v>36</v>
      </c>
      <c r="S52" s="28" t="s">
        <v>477</v>
      </c>
      <c r="T52" s="26">
        <v>48</v>
      </c>
      <c r="U52" s="25" t="s">
        <v>247</v>
      </c>
      <c r="V52" s="28">
        <v>28</v>
      </c>
      <c r="W52" s="28" t="s">
        <v>248</v>
      </c>
      <c r="X52" s="26">
        <v>32</v>
      </c>
    </row>
    <row r="53" spans="1:24" x14ac:dyDescent="0.2">
      <c r="A53" s="96" t="s">
        <v>518</v>
      </c>
      <c r="B53" s="6">
        <f t="shared" si="1"/>
        <v>89</v>
      </c>
      <c r="C53" s="6">
        <f t="shared" si="27"/>
        <v>353</v>
      </c>
      <c r="D53" s="6">
        <f t="shared" si="28"/>
        <v>354</v>
      </c>
      <c r="E53" s="6">
        <f t="shared" si="29"/>
        <v>355</v>
      </c>
      <c r="F53" s="6">
        <f t="shared" si="30"/>
        <v>356</v>
      </c>
      <c r="G53" s="54">
        <f t="shared" si="31"/>
        <v>25</v>
      </c>
      <c r="H53" s="54">
        <v>1</v>
      </c>
      <c r="I53" s="25" t="s">
        <v>476</v>
      </c>
      <c r="J53" s="28">
        <v>35</v>
      </c>
      <c r="K53" s="28" t="s">
        <v>477</v>
      </c>
      <c r="L53" s="26">
        <v>46</v>
      </c>
      <c r="M53" s="25" t="s">
        <v>249</v>
      </c>
      <c r="N53" s="28" t="s">
        <v>249</v>
      </c>
      <c r="O53" s="28" t="s">
        <v>249</v>
      </c>
      <c r="P53" s="26" t="s">
        <v>249</v>
      </c>
      <c r="Q53" s="25" t="s">
        <v>248</v>
      </c>
      <c r="R53" s="28">
        <v>25</v>
      </c>
      <c r="S53" s="28" t="s">
        <v>247</v>
      </c>
      <c r="T53" s="26">
        <v>30</v>
      </c>
      <c r="U53" s="25" t="s">
        <v>248</v>
      </c>
      <c r="V53" s="28">
        <v>26</v>
      </c>
      <c r="W53" s="28" t="s">
        <v>247</v>
      </c>
      <c r="X53" s="26">
        <v>30</v>
      </c>
    </row>
    <row r="54" spans="1:24" x14ac:dyDescent="0.2">
      <c r="A54" s="96" t="s">
        <v>519</v>
      </c>
      <c r="B54" s="6">
        <f t="shared" si="1"/>
        <v>90</v>
      </c>
      <c r="C54" s="6">
        <f t="shared" si="27"/>
        <v>357</v>
      </c>
      <c r="D54" s="6">
        <f t="shared" si="28"/>
        <v>358</v>
      </c>
      <c r="E54" s="6">
        <f t="shared" si="29"/>
        <v>359</v>
      </c>
      <c r="F54" s="6">
        <f t="shared" si="30"/>
        <v>360</v>
      </c>
      <c r="G54" s="54">
        <f t="shared" si="31"/>
        <v>26</v>
      </c>
      <c r="H54" s="54">
        <v>1</v>
      </c>
      <c r="I54" s="25" t="s">
        <v>248</v>
      </c>
      <c r="J54" s="28">
        <v>24</v>
      </c>
      <c r="K54" s="28" t="s">
        <v>247</v>
      </c>
      <c r="L54" s="26">
        <v>29</v>
      </c>
      <c r="M54" s="25" t="s">
        <v>248</v>
      </c>
      <c r="N54" s="28">
        <v>29</v>
      </c>
      <c r="O54" s="28" t="s">
        <v>247</v>
      </c>
      <c r="P54" s="26">
        <v>33</v>
      </c>
      <c r="Q54" s="25" t="s">
        <v>248</v>
      </c>
      <c r="R54" s="28">
        <v>28</v>
      </c>
      <c r="S54" s="28" t="s">
        <v>247</v>
      </c>
      <c r="T54" s="26">
        <v>32</v>
      </c>
      <c r="U54" s="25" t="s">
        <v>248</v>
      </c>
      <c r="V54" s="28">
        <v>29</v>
      </c>
      <c r="W54" s="28" t="s">
        <v>247</v>
      </c>
      <c r="X54" s="26">
        <v>33</v>
      </c>
    </row>
    <row r="55" spans="1:24" x14ac:dyDescent="0.2">
      <c r="A55" s="96" t="s">
        <v>520</v>
      </c>
      <c r="B55" s="6">
        <f t="shared" si="1"/>
        <v>91</v>
      </c>
      <c r="C55" s="6">
        <f t="shared" si="27"/>
        <v>361</v>
      </c>
      <c r="D55" s="6">
        <f t="shared" si="28"/>
        <v>362</v>
      </c>
      <c r="E55" s="6">
        <f t="shared" si="29"/>
        <v>363</v>
      </c>
      <c r="F55" s="6">
        <f t="shared" si="30"/>
        <v>364</v>
      </c>
      <c r="G55" s="54">
        <f t="shared" si="31"/>
        <v>27</v>
      </c>
      <c r="H55" s="54">
        <v>1</v>
      </c>
      <c r="I55" s="25" t="s">
        <v>476</v>
      </c>
      <c r="J55" s="28">
        <v>34</v>
      </c>
      <c r="K55" s="28" t="s">
        <v>477</v>
      </c>
      <c r="L55" s="26">
        <v>45</v>
      </c>
      <c r="M55" s="25" t="s">
        <v>248</v>
      </c>
      <c r="N55" s="28">
        <v>30</v>
      </c>
      <c r="O55" s="28" t="s">
        <v>247</v>
      </c>
      <c r="P55" s="26">
        <v>34</v>
      </c>
      <c r="Q55" s="25" t="s">
        <v>476</v>
      </c>
      <c r="R55" s="28">
        <v>39</v>
      </c>
      <c r="S55" s="28" t="s">
        <v>477</v>
      </c>
      <c r="T55" s="101">
        <v>45</v>
      </c>
      <c r="U55" s="25" t="s">
        <v>248</v>
      </c>
      <c r="V55" s="28">
        <v>28</v>
      </c>
      <c r="W55" s="28" t="s">
        <v>247</v>
      </c>
      <c r="X55" s="26">
        <v>32</v>
      </c>
    </row>
    <row r="56" spans="1:24" x14ac:dyDescent="0.2">
      <c r="A56" s="96" t="s">
        <v>521</v>
      </c>
      <c r="B56" s="6">
        <f t="shared" si="1"/>
        <v>92</v>
      </c>
      <c r="C56" s="6">
        <f t="shared" si="27"/>
        <v>365</v>
      </c>
      <c r="D56" s="6">
        <f t="shared" si="28"/>
        <v>366</v>
      </c>
      <c r="E56" s="6">
        <f t="shared" si="29"/>
        <v>367</v>
      </c>
      <c r="F56" s="6">
        <f t="shared" si="30"/>
        <v>368</v>
      </c>
      <c r="G56" s="54">
        <f t="shared" si="31"/>
        <v>28</v>
      </c>
      <c r="H56" s="54">
        <v>1</v>
      </c>
      <c r="I56" s="94" t="s">
        <v>247</v>
      </c>
      <c r="J56" s="28">
        <v>28</v>
      </c>
      <c r="K56" s="87" t="s">
        <v>248</v>
      </c>
      <c r="L56" s="26">
        <v>32</v>
      </c>
      <c r="M56" s="94" t="s">
        <v>248</v>
      </c>
      <c r="N56" s="87">
        <v>29</v>
      </c>
      <c r="O56" s="87" t="s">
        <v>247</v>
      </c>
      <c r="P56" s="99">
        <v>33</v>
      </c>
      <c r="Q56" s="94" t="s">
        <v>248</v>
      </c>
      <c r="R56" s="87">
        <v>28</v>
      </c>
      <c r="S56" s="87" t="s">
        <v>247</v>
      </c>
      <c r="T56" s="99">
        <v>32</v>
      </c>
      <c r="U56" s="94" t="s">
        <v>248</v>
      </c>
      <c r="V56" s="87">
        <v>26</v>
      </c>
      <c r="W56" s="87" t="s">
        <v>247</v>
      </c>
      <c r="X56" s="99">
        <v>30</v>
      </c>
    </row>
    <row r="57" spans="1:24" x14ac:dyDescent="0.2">
      <c r="A57" s="96" t="s">
        <v>600</v>
      </c>
      <c r="B57" s="6">
        <f t="shared" si="1"/>
        <v>93</v>
      </c>
      <c r="C57" s="6">
        <f t="shared" si="27"/>
        <v>369</v>
      </c>
      <c r="D57" s="6">
        <f t="shared" si="28"/>
        <v>370</v>
      </c>
      <c r="E57" s="6">
        <f t="shared" si="29"/>
        <v>371</v>
      </c>
      <c r="F57" s="6">
        <f t="shared" si="30"/>
        <v>372</v>
      </c>
      <c r="G57" s="54">
        <f t="shared" si="31"/>
        <v>29</v>
      </c>
      <c r="H57" s="54">
        <v>1</v>
      </c>
      <c r="I57" s="25" t="s">
        <v>596</v>
      </c>
      <c r="J57" s="28">
        <v>29</v>
      </c>
      <c r="K57" s="28" t="s">
        <v>595</v>
      </c>
      <c r="L57" s="26">
        <v>33</v>
      </c>
      <c r="M57" s="25" t="s">
        <v>595</v>
      </c>
      <c r="N57" s="28">
        <v>31</v>
      </c>
      <c r="O57" s="28" t="s">
        <v>596</v>
      </c>
      <c r="P57" s="26">
        <v>35</v>
      </c>
      <c r="Q57" s="25" t="s">
        <v>595</v>
      </c>
      <c r="R57" s="28">
        <v>31</v>
      </c>
      <c r="S57" s="28" t="s">
        <v>596</v>
      </c>
      <c r="T57" s="26">
        <v>35</v>
      </c>
      <c r="U57" s="25" t="s">
        <v>247</v>
      </c>
      <c r="V57" s="28">
        <v>28</v>
      </c>
      <c r="W57" s="28" t="s">
        <v>248</v>
      </c>
      <c r="X57" s="26">
        <v>32</v>
      </c>
    </row>
    <row r="58" spans="1:24" x14ac:dyDescent="0.2">
      <c r="A58" s="96" t="s">
        <v>601</v>
      </c>
      <c r="B58" s="6">
        <v>94</v>
      </c>
      <c r="C58" s="6">
        <f t="shared" ref="C58" si="32">B58*4-3</f>
        <v>373</v>
      </c>
      <c r="D58" s="6">
        <f t="shared" ref="D58" si="33">B58*4-2</f>
        <v>374</v>
      </c>
      <c r="E58" s="6">
        <f t="shared" ref="E58" si="34">B58*4-1</f>
        <v>375</v>
      </c>
      <c r="F58" s="6">
        <f t="shared" ref="F58" si="35">B58*4</f>
        <v>376</v>
      </c>
      <c r="G58" s="98">
        <f t="shared" ref="G58" si="36">B58-H58*64</f>
        <v>30</v>
      </c>
      <c r="H58" s="98">
        <v>1</v>
      </c>
      <c r="I58" s="25" t="s">
        <v>249</v>
      </c>
      <c r="J58" s="28" t="s">
        <v>249</v>
      </c>
      <c r="K58" s="28" t="s">
        <v>249</v>
      </c>
      <c r="L58" s="26" t="s">
        <v>249</v>
      </c>
      <c r="M58" s="25" t="s">
        <v>596</v>
      </c>
      <c r="N58" s="28">
        <v>31</v>
      </c>
      <c r="O58" s="28" t="s">
        <v>595</v>
      </c>
      <c r="P58" s="26">
        <v>35</v>
      </c>
      <c r="Q58" s="25" t="s">
        <v>596</v>
      </c>
      <c r="R58" s="28">
        <v>27</v>
      </c>
      <c r="S58" s="28" t="s">
        <v>595</v>
      </c>
      <c r="T58" s="26">
        <v>31</v>
      </c>
      <c r="U58" s="25" t="s">
        <v>595</v>
      </c>
      <c r="V58" s="28">
        <v>26</v>
      </c>
      <c r="W58" s="28" t="s">
        <v>596</v>
      </c>
      <c r="X58" s="26">
        <v>30</v>
      </c>
    </row>
    <row r="59" spans="1:24" x14ac:dyDescent="0.2">
      <c r="A59" s="54"/>
      <c r="B59" s="6"/>
      <c r="C59" s="6"/>
      <c r="D59" s="6"/>
      <c r="E59" s="6"/>
      <c r="F59" s="6"/>
      <c r="G59" s="54"/>
      <c r="H59" s="54"/>
      <c r="I59" s="25"/>
      <c r="J59" s="28"/>
      <c r="K59" s="28"/>
      <c r="L59" s="26"/>
      <c r="M59" s="25"/>
      <c r="N59" s="28"/>
      <c r="O59" s="28"/>
      <c r="P59" s="26"/>
      <c r="Q59" s="25"/>
      <c r="R59" s="28"/>
      <c r="S59" s="28"/>
      <c r="T59" s="26"/>
      <c r="U59" s="25"/>
      <c r="V59" s="28"/>
      <c r="W59" s="28"/>
      <c r="X59" s="26"/>
    </row>
  </sheetData>
  <mergeCells count="15">
    <mergeCell ref="I14:J14"/>
    <mergeCell ref="K14:L14"/>
    <mergeCell ref="I13:X13"/>
    <mergeCell ref="M14:N14"/>
    <mergeCell ref="O14:P14"/>
    <mergeCell ref="Q14:R14"/>
    <mergeCell ref="S14:T14"/>
    <mergeCell ref="U14:V14"/>
    <mergeCell ref="W14:X14"/>
    <mergeCell ref="D2:E2"/>
    <mergeCell ref="F2:G2"/>
    <mergeCell ref="C12:F12"/>
    <mergeCell ref="A4:B4"/>
    <mergeCell ref="C14:F14"/>
    <mergeCell ref="G12:H12"/>
  </mergeCells>
  <phoneticPr fontId="1" type="noConversion"/>
  <pageMargins left="0.78740157499999996" right="0.78740157499999996" top="0.984251969" bottom="0.984251969" header="0.4921259845" footer="0.4921259845"/>
  <pageSetup paperSize="8"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B1" sqref="B1"/>
    </sheetView>
  </sheetViews>
  <sheetFormatPr baseColWidth="10" defaultRowHeight="12.75" x14ac:dyDescent="0.2"/>
  <cols>
    <col min="1" max="1" width="18.5703125" customWidth="1"/>
    <col min="10" max="10" width="19.140625" customWidth="1"/>
    <col min="11" max="11" width="24.7109375" customWidth="1"/>
    <col min="12" max="12" width="16.140625" customWidth="1"/>
    <col min="13" max="13" width="25.140625" customWidth="1"/>
  </cols>
  <sheetData>
    <row r="1" spans="1:13" x14ac:dyDescent="0.2">
      <c r="A1" s="18" t="s">
        <v>353</v>
      </c>
      <c r="B1" s="102" t="s">
        <v>531</v>
      </c>
    </row>
    <row r="2" spans="1:13" x14ac:dyDescent="0.2">
      <c r="A2" s="18" t="s">
        <v>388</v>
      </c>
    </row>
    <row r="3" spans="1:13" x14ac:dyDescent="0.2">
      <c r="A3" s="18" t="s">
        <v>389</v>
      </c>
      <c r="B3" s="62">
        <f>Decoderbelegung!C8</f>
        <v>95</v>
      </c>
      <c r="C3" s="64" t="s">
        <v>390</v>
      </c>
      <c r="D3" s="75">
        <f>Decoderbelegung!D8</f>
        <v>400</v>
      </c>
      <c r="E3" s="64" t="s">
        <v>54</v>
      </c>
      <c r="F3" s="75">
        <f>Decoderbelegung!E8</f>
        <v>590</v>
      </c>
      <c r="G3" s="56" t="s">
        <v>391</v>
      </c>
    </row>
    <row r="4" spans="1:13" x14ac:dyDescent="0.2">
      <c r="A4" s="18"/>
    </row>
    <row r="5" spans="1:13" x14ac:dyDescent="0.2">
      <c r="A5" s="18" t="s">
        <v>357</v>
      </c>
      <c r="B5" s="56" t="s">
        <v>386</v>
      </c>
      <c r="D5" s="56" t="s">
        <v>387</v>
      </c>
    </row>
    <row r="6" spans="1:13" x14ac:dyDescent="0.2">
      <c r="A6" s="18" t="s">
        <v>359</v>
      </c>
      <c r="B6" s="56" t="s">
        <v>385</v>
      </c>
    </row>
    <row r="7" spans="1:13" x14ac:dyDescent="0.2">
      <c r="C7" s="76"/>
    </row>
    <row r="8" spans="1:13" ht="13.5" thickBot="1" x14ac:dyDescent="0.25">
      <c r="A8" s="56" t="s">
        <v>354</v>
      </c>
      <c r="B8" s="77" t="s">
        <v>453</v>
      </c>
    </row>
    <row r="9" spans="1:13" ht="14.25" thickTop="1" thickBot="1" x14ac:dyDescent="0.25">
      <c r="A9" s="63" t="s">
        <v>355</v>
      </c>
      <c r="B9" s="63" t="s">
        <v>356</v>
      </c>
      <c r="C9" s="63" t="s">
        <v>357</v>
      </c>
      <c r="D9" s="63" t="s">
        <v>358</v>
      </c>
      <c r="E9" s="63" t="s">
        <v>359</v>
      </c>
      <c r="F9" s="63" t="s">
        <v>358</v>
      </c>
      <c r="G9" s="72" t="s">
        <v>360</v>
      </c>
      <c r="H9" s="63" t="s">
        <v>361</v>
      </c>
      <c r="I9" s="63" t="s">
        <v>361</v>
      </c>
      <c r="J9" s="63" t="s">
        <v>362</v>
      </c>
      <c r="K9" s="63" t="s">
        <v>363</v>
      </c>
      <c r="L9" s="63" t="s">
        <v>364</v>
      </c>
      <c r="M9" s="63" t="s">
        <v>365</v>
      </c>
    </row>
    <row r="10" spans="1:13" ht="13.5" thickTop="1" x14ac:dyDescent="0.2">
      <c r="A10" s="67" t="s">
        <v>366</v>
      </c>
      <c r="B10" s="68" t="s">
        <v>382</v>
      </c>
      <c r="C10" s="67" t="s">
        <v>234</v>
      </c>
      <c r="D10" s="70">
        <v>1</v>
      </c>
      <c r="E10" s="67" t="s">
        <v>233</v>
      </c>
      <c r="F10" s="70">
        <v>144</v>
      </c>
      <c r="G10" s="73">
        <f>F10+256*D10</f>
        <v>400</v>
      </c>
      <c r="H10" s="67" t="s">
        <v>392</v>
      </c>
      <c r="I10" s="70">
        <v>2</v>
      </c>
      <c r="J10" s="71" t="s">
        <v>454</v>
      </c>
      <c r="K10" s="71" t="s">
        <v>458</v>
      </c>
      <c r="L10" s="71" t="s">
        <v>455</v>
      </c>
      <c r="M10" s="71"/>
    </row>
    <row r="11" spans="1:13" ht="13.5" thickBot="1" x14ac:dyDescent="0.25">
      <c r="A11" s="79" t="s">
        <v>367</v>
      </c>
      <c r="B11" s="80" t="s">
        <v>435</v>
      </c>
      <c r="C11" s="79" t="s">
        <v>393</v>
      </c>
      <c r="D11" s="81"/>
      <c r="E11" s="79" t="s">
        <v>394</v>
      </c>
      <c r="F11" s="81"/>
      <c r="G11" s="82"/>
      <c r="H11" s="79" t="s">
        <v>395</v>
      </c>
      <c r="I11" s="81"/>
      <c r="J11" s="78"/>
      <c r="K11" s="78"/>
      <c r="L11" s="78" t="s">
        <v>456</v>
      </c>
      <c r="M11" s="78"/>
    </row>
    <row r="12" spans="1:13" ht="13.5" thickTop="1" x14ac:dyDescent="0.2">
      <c r="A12" s="67" t="s">
        <v>368</v>
      </c>
      <c r="B12" s="68" t="s">
        <v>382</v>
      </c>
      <c r="C12" s="67" t="s">
        <v>396</v>
      </c>
      <c r="D12" s="70">
        <v>1</v>
      </c>
      <c r="E12" s="67" t="s">
        <v>397</v>
      </c>
      <c r="F12" s="70">
        <v>145</v>
      </c>
      <c r="G12" s="73">
        <f>F12+256*D12</f>
        <v>401</v>
      </c>
      <c r="H12" s="67" t="s">
        <v>398</v>
      </c>
      <c r="I12" s="70">
        <v>2</v>
      </c>
      <c r="J12" s="71" t="s">
        <v>454</v>
      </c>
      <c r="K12" s="71" t="s">
        <v>459</v>
      </c>
      <c r="L12" s="71" t="s">
        <v>455</v>
      </c>
      <c r="M12" s="71"/>
    </row>
    <row r="13" spans="1:13" ht="13.5" thickBot="1" x14ac:dyDescent="0.25">
      <c r="A13" s="79" t="s">
        <v>369</v>
      </c>
      <c r="B13" s="80" t="s">
        <v>435</v>
      </c>
      <c r="C13" s="79" t="s">
        <v>399</v>
      </c>
      <c r="D13" s="81"/>
      <c r="E13" s="79" t="s">
        <v>400</v>
      </c>
      <c r="F13" s="81"/>
      <c r="G13" s="82"/>
      <c r="H13" s="79" t="s">
        <v>401</v>
      </c>
      <c r="I13" s="81"/>
      <c r="J13" s="83"/>
      <c r="K13" s="83"/>
      <c r="L13" s="78" t="s">
        <v>456</v>
      </c>
      <c r="M13" s="78"/>
    </row>
    <row r="14" spans="1:13" ht="13.5" thickTop="1" x14ac:dyDescent="0.2">
      <c r="A14" s="64" t="s">
        <v>370</v>
      </c>
      <c r="B14" s="68" t="s">
        <v>382</v>
      </c>
      <c r="C14" s="64" t="s">
        <v>402</v>
      </c>
      <c r="D14" s="62">
        <v>1</v>
      </c>
      <c r="E14" s="64" t="s">
        <v>403</v>
      </c>
      <c r="F14" s="62">
        <v>146</v>
      </c>
      <c r="G14" s="74">
        <f>F14+256*D14</f>
        <v>402</v>
      </c>
      <c r="H14" s="64" t="s">
        <v>404</v>
      </c>
      <c r="I14" s="62">
        <v>2</v>
      </c>
      <c r="J14" s="71" t="s">
        <v>454</v>
      </c>
      <c r="K14" s="71" t="s">
        <v>460</v>
      </c>
      <c r="L14" s="71" t="s">
        <v>455</v>
      </c>
      <c r="M14" s="56"/>
    </row>
    <row r="15" spans="1:13" ht="13.5" thickBot="1" x14ac:dyDescent="0.25">
      <c r="A15" s="64" t="s">
        <v>371</v>
      </c>
      <c r="B15" s="80" t="s">
        <v>435</v>
      </c>
      <c r="C15" s="64" t="s">
        <v>405</v>
      </c>
      <c r="D15" s="62"/>
      <c r="E15" s="64" t="s">
        <v>406</v>
      </c>
      <c r="F15" s="62"/>
      <c r="G15" s="74"/>
      <c r="H15" s="64" t="s">
        <v>407</v>
      </c>
      <c r="I15" s="62"/>
      <c r="J15" s="83"/>
      <c r="K15" s="83"/>
      <c r="L15" s="78" t="s">
        <v>456</v>
      </c>
      <c r="M15" s="56"/>
    </row>
    <row r="16" spans="1:13" ht="13.5" thickTop="1" x14ac:dyDescent="0.2">
      <c r="A16" s="67" t="s">
        <v>372</v>
      </c>
      <c r="B16" s="68" t="s">
        <v>382</v>
      </c>
      <c r="C16" s="67" t="s">
        <v>411</v>
      </c>
      <c r="D16" s="70">
        <v>1</v>
      </c>
      <c r="E16" s="67" t="s">
        <v>408</v>
      </c>
      <c r="F16" s="70">
        <v>148</v>
      </c>
      <c r="G16" s="73">
        <f>F16+256*D16</f>
        <v>404</v>
      </c>
      <c r="H16" s="67" t="s">
        <v>409</v>
      </c>
      <c r="I16" s="70">
        <v>153</v>
      </c>
      <c r="J16" s="69" t="s">
        <v>462</v>
      </c>
      <c r="K16" s="71" t="s">
        <v>463</v>
      </c>
      <c r="L16" s="71" t="s">
        <v>467</v>
      </c>
      <c r="M16" s="71" t="s">
        <v>473</v>
      </c>
    </row>
    <row r="17" spans="1:13" x14ac:dyDescent="0.2">
      <c r="A17" s="64" t="s">
        <v>373</v>
      </c>
      <c r="B17" s="65" t="s">
        <v>435</v>
      </c>
      <c r="C17" s="64" t="s">
        <v>410</v>
      </c>
      <c r="D17" s="62"/>
      <c r="E17" s="64" t="s">
        <v>412</v>
      </c>
      <c r="F17" s="62"/>
      <c r="G17" s="84">
        <v>405</v>
      </c>
      <c r="H17" s="64" t="s">
        <v>413</v>
      </c>
      <c r="I17" s="62"/>
      <c r="K17" s="86" t="s">
        <v>464</v>
      </c>
      <c r="L17" s="86" t="s">
        <v>468</v>
      </c>
      <c r="M17" s="88" t="s">
        <v>472</v>
      </c>
    </row>
    <row r="18" spans="1:13" ht="13.5" thickBot="1" x14ac:dyDescent="0.25">
      <c r="A18" s="64" t="s">
        <v>374</v>
      </c>
      <c r="B18" s="66" t="s">
        <v>383</v>
      </c>
      <c r="C18" s="64" t="s">
        <v>414</v>
      </c>
      <c r="D18" s="62"/>
      <c r="E18" s="64" t="s">
        <v>415</v>
      </c>
      <c r="F18" s="62"/>
      <c r="G18" s="74"/>
      <c r="H18" s="64" t="s">
        <v>416</v>
      </c>
      <c r="I18" s="62"/>
      <c r="L18" s="86" t="s">
        <v>469</v>
      </c>
      <c r="M18" s="56" t="s">
        <v>474</v>
      </c>
    </row>
    <row r="19" spans="1:13" ht="13.5" thickTop="1" x14ac:dyDescent="0.2">
      <c r="A19" s="67" t="s">
        <v>375</v>
      </c>
      <c r="B19" s="68" t="s">
        <v>382</v>
      </c>
      <c r="C19" s="67" t="s">
        <v>417</v>
      </c>
      <c r="D19" s="70">
        <v>1</v>
      </c>
      <c r="E19" s="67" t="s">
        <v>418</v>
      </c>
      <c r="F19" s="70">
        <v>150</v>
      </c>
      <c r="G19" s="73">
        <f>F19+256*D19</f>
        <v>406</v>
      </c>
      <c r="H19" s="67" t="s">
        <v>419</v>
      </c>
      <c r="I19" s="70">
        <v>153</v>
      </c>
      <c r="J19" s="69" t="s">
        <v>462</v>
      </c>
      <c r="K19" s="71" t="s">
        <v>465</v>
      </c>
      <c r="L19" s="71" t="s">
        <v>467</v>
      </c>
      <c r="M19" s="71"/>
    </row>
    <row r="20" spans="1:13" x14ac:dyDescent="0.2">
      <c r="A20" s="64" t="s">
        <v>376</v>
      </c>
      <c r="B20" s="65" t="s">
        <v>435</v>
      </c>
      <c r="C20" s="64" t="s">
        <v>420</v>
      </c>
      <c r="D20" s="62"/>
      <c r="E20" s="64" t="s">
        <v>421</v>
      </c>
      <c r="F20" s="62"/>
      <c r="G20" s="84">
        <v>407</v>
      </c>
      <c r="H20" s="64" t="s">
        <v>422</v>
      </c>
      <c r="I20" s="62"/>
      <c r="K20" s="86" t="s">
        <v>464</v>
      </c>
      <c r="L20" s="86" t="s">
        <v>468</v>
      </c>
      <c r="M20" s="56"/>
    </row>
    <row r="21" spans="1:13" ht="13.5" thickBot="1" x14ac:dyDescent="0.25">
      <c r="A21" s="64" t="s">
        <v>377</v>
      </c>
      <c r="B21" s="66" t="s">
        <v>383</v>
      </c>
      <c r="C21" s="64" t="s">
        <v>423</v>
      </c>
      <c r="D21" s="62"/>
      <c r="E21" s="64" t="s">
        <v>424</v>
      </c>
      <c r="F21" s="62"/>
      <c r="G21" s="74"/>
      <c r="H21" s="64" t="s">
        <v>425</v>
      </c>
      <c r="I21" s="62"/>
      <c r="L21" s="86" t="s">
        <v>469</v>
      </c>
      <c r="M21" s="56"/>
    </row>
    <row r="22" spans="1:13" ht="13.5" thickTop="1" x14ac:dyDescent="0.2">
      <c r="A22" s="67" t="s">
        <v>378</v>
      </c>
      <c r="B22" s="68" t="s">
        <v>382</v>
      </c>
      <c r="C22" s="67" t="s">
        <v>426</v>
      </c>
      <c r="D22" s="70">
        <v>1</v>
      </c>
      <c r="E22" s="67" t="s">
        <v>427</v>
      </c>
      <c r="F22" s="70">
        <v>152</v>
      </c>
      <c r="G22" s="73">
        <f>F22+256*D22</f>
        <v>408</v>
      </c>
      <c r="H22" s="67" t="s">
        <v>428</v>
      </c>
      <c r="I22" s="70">
        <v>153</v>
      </c>
      <c r="J22" s="69" t="s">
        <v>462</v>
      </c>
      <c r="K22" s="71" t="s">
        <v>466</v>
      </c>
      <c r="L22" s="71" t="s">
        <v>467</v>
      </c>
      <c r="M22" s="71"/>
    </row>
    <row r="23" spans="1:13" x14ac:dyDescent="0.2">
      <c r="A23" s="64" t="s">
        <v>379</v>
      </c>
      <c r="B23" s="65" t="s">
        <v>435</v>
      </c>
      <c r="C23" s="64" t="s">
        <v>429</v>
      </c>
      <c r="D23" s="62"/>
      <c r="E23" s="64" t="s">
        <v>430</v>
      </c>
      <c r="F23" s="62"/>
      <c r="G23" s="84">
        <v>409</v>
      </c>
      <c r="H23" s="64" t="s">
        <v>431</v>
      </c>
      <c r="I23" s="62"/>
      <c r="K23" s="86" t="s">
        <v>464</v>
      </c>
      <c r="L23" s="86" t="s">
        <v>468</v>
      </c>
      <c r="M23" s="56"/>
    </row>
    <row r="24" spans="1:13" ht="13.5" thickBot="1" x14ac:dyDescent="0.25">
      <c r="A24" s="64" t="s">
        <v>380</v>
      </c>
      <c r="B24" s="66" t="s">
        <v>383</v>
      </c>
      <c r="C24" s="64" t="s">
        <v>432</v>
      </c>
      <c r="D24" s="62"/>
      <c r="E24" s="64" t="s">
        <v>433</v>
      </c>
      <c r="F24" s="62"/>
      <c r="G24" s="74"/>
      <c r="H24" s="64" t="s">
        <v>434</v>
      </c>
      <c r="I24" s="62"/>
      <c r="L24" s="86" t="s">
        <v>469</v>
      </c>
      <c r="M24" s="56"/>
    </row>
    <row r="25" spans="1:13" ht="13.5" thickTop="1" x14ac:dyDescent="0.2">
      <c r="A25" s="67" t="s">
        <v>381</v>
      </c>
      <c r="B25" s="67" t="s">
        <v>384</v>
      </c>
      <c r="C25" s="70"/>
      <c r="D25" s="70"/>
      <c r="E25" s="70"/>
      <c r="F25" s="70"/>
      <c r="G25" s="85">
        <v>410</v>
      </c>
      <c r="H25" s="69"/>
      <c r="I25" s="69"/>
      <c r="J25" s="69" t="s">
        <v>461</v>
      </c>
      <c r="K25" s="69"/>
      <c r="L25" s="69"/>
      <c r="M25" s="69"/>
    </row>
    <row r="27" spans="1:13" ht="13.5" thickBot="1" x14ac:dyDescent="0.25">
      <c r="A27" s="56" t="s">
        <v>354</v>
      </c>
      <c r="B27" s="77" t="s">
        <v>470</v>
      </c>
    </row>
    <row r="28" spans="1:13" ht="14.25" thickTop="1" thickBot="1" x14ac:dyDescent="0.25">
      <c r="A28" s="63" t="s">
        <v>355</v>
      </c>
      <c r="B28" s="63" t="s">
        <v>356</v>
      </c>
      <c r="C28" s="63" t="s">
        <v>357</v>
      </c>
      <c r="D28" s="63" t="s">
        <v>358</v>
      </c>
      <c r="E28" s="63" t="s">
        <v>359</v>
      </c>
      <c r="F28" s="63" t="s">
        <v>358</v>
      </c>
      <c r="G28" s="72" t="s">
        <v>360</v>
      </c>
      <c r="H28" s="63" t="s">
        <v>361</v>
      </c>
      <c r="I28" s="63" t="s">
        <v>361</v>
      </c>
      <c r="J28" s="63" t="s">
        <v>362</v>
      </c>
      <c r="K28" s="63" t="s">
        <v>363</v>
      </c>
      <c r="L28" s="63" t="s">
        <v>364</v>
      </c>
      <c r="M28" s="63" t="s">
        <v>365</v>
      </c>
    </row>
    <row r="29" spans="1:13" ht="13.5" thickTop="1" x14ac:dyDescent="0.2">
      <c r="A29" s="67" t="s">
        <v>366</v>
      </c>
      <c r="B29" s="68" t="s">
        <v>382</v>
      </c>
      <c r="C29" s="67" t="s">
        <v>234</v>
      </c>
      <c r="D29" s="70">
        <v>1</v>
      </c>
      <c r="E29" s="67" t="s">
        <v>233</v>
      </c>
      <c r="F29" s="70">
        <v>155</v>
      </c>
      <c r="G29" s="73">
        <f>F29+256*D29</f>
        <v>411</v>
      </c>
      <c r="H29" s="93" t="s">
        <v>392</v>
      </c>
      <c r="I29" s="70">
        <v>153</v>
      </c>
      <c r="J29" s="69" t="s">
        <v>462</v>
      </c>
      <c r="K29" s="71" t="s">
        <v>471</v>
      </c>
      <c r="L29" s="71" t="s">
        <v>467</v>
      </c>
      <c r="M29" s="71"/>
    </row>
    <row r="30" spans="1:13" x14ac:dyDescent="0.2">
      <c r="A30" s="87" t="s">
        <v>367</v>
      </c>
      <c r="B30" s="65" t="s">
        <v>435</v>
      </c>
      <c r="C30" s="87" t="s">
        <v>393</v>
      </c>
      <c r="D30" s="28"/>
      <c r="E30" s="87" t="s">
        <v>394</v>
      </c>
      <c r="F30" s="28"/>
      <c r="G30" s="84">
        <v>412</v>
      </c>
      <c r="H30" s="94" t="s">
        <v>395</v>
      </c>
      <c r="I30" s="28"/>
      <c r="K30" s="86" t="s">
        <v>464</v>
      </c>
      <c r="L30" s="86" t="s">
        <v>468</v>
      </c>
      <c r="M30" s="88"/>
    </row>
    <row r="31" spans="1:13" ht="13.5" thickBot="1" x14ac:dyDescent="0.25">
      <c r="A31" s="79" t="s">
        <v>368</v>
      </c>
      <c r="B31" s="91" t="s">
        <v>383</v>
      </c>
      <c r="C31" s="79" t="s">
        <v>396</v>
      </c>
      <c r="D31" s="81">
        <v>1</v>
      </c>
      <c r="E31" s="79" t="s">
        <v>397</v>
      </c>
      <c r="F31" s="81"/>
      <c r="G31" s="82"/>
      <c r="H31" s="95" t="s">
        <v>398</v>
      </c>
      <c r="I31" s="81"/>
      <c r="J31" s="83"/>
      <c r="K31" s="83"/>
      <c r="L31" s="92" t="s">
        <v>469</v>
      </c>
      <c r="M31" s="78"/>
    </row>
    <row r="32" spans="1:13" ht="13.5" thickTop="1" x14ac:dyDescent="0.2">
      <c r="A32" s="87" t="s">
        <v>369</v>
      </c>
      <c r="B32" s="90"/>
      <c r="C32" s="87" t="s">
        <v>399</v>
      </c>
      <c r="D32" s="28"/>
      <c r="E32" s="87" t="s">
        <v>400</v>
      </c>
      <c r="F32" s="28"/>
      <c r="G32" s="74"/>
      <c r="H32" s="94" t="s">
        <v>401</v>
      </c>
      <c r="I32" s="28"/>
      <c r="J32" s="89"/>
      <c r="K32" s="89"/>
      <c r="L32" s="88"/>
      <c r="M32" s="88"/>
    </row>
    <row r="33" spans="1:13" x14ac:dyDescent="0.2">
      <c r="A33" s="87" t="s">
        <v>370</v>
      </c>
      <c r="B33" s="90"/>
      <c r="C33" s="87" t="s">
        <v>402</v>
      </c>
      <c r="D33" s="28">
        <v>1</v>
      </c>
      <c r="E33" s="87" t="s">
        <v>403</v>
      </c>
      <c r="F33" s="28"/>
      <c r="G33" s="74"/>
      <c r="H33" s="94" t="s">
        <v>404</v>
      </c>
      <c r="I33" s="28"/>
      <c r="J33" s="88"/>
      <c r="K33" s="88"/>
      <c r="L33" s="88"/>
      <c r="M33" s="88"/>
    </row>
    <row r="34" spans="1:13" x14ac:dyDescent="0.2">
      <c r="A34" s="87" t="s">
        <v>371</v>
      </c>
      <c r="B34" s="90"/>
      <c r="C34" s="87" t="s">
        <v>405</v>
      </c>
      <c r="D34" s="28"/>
      <c r="E34" s="87" t="s">
        <v>406</v>
      </c>
      <c r="F34" s="28"/>
      <c r="G34" s="74"/>
      <c r="H34" s="94" t="s">
        <v>407</v>
      </c>
      <c r="I34" s="28"/>
      <c r="J34" s="89"/>
      <c r="K34" s="89"/>
      <c r="L34" s="88"/>
      <c r="M34" s="88"/>
    </row>
    <row r="35" spans="1:13" x14ac:dyDescent="0.2">
      <c r="A35" s="87" t="s">
        <v>372</v>
      </c>
      <c r="B35" s="90"/>
      <c r="C35" s="87" t="s">
        <v>411</v>
      </c>
      <c r="D35" s="28">
        <v>1</v>
      </c>
      <c r="E35" s="87" t="s">
        <v>408</v>
      </c>
      <c r="F35" s="28"/>
      <c r="G35" s="74"/>
      <c r="H35" s="94" t="s">
        <v>409</v>
      </c>
      <c r="I35" s="28"/>
      <c r="J35" s="89"/>
      <c r="K35" s="88"/>
      <c r="L35" s="88"/>
      <c r="M35" s="88"/>
    </row>
    <row r="36" spans="1:13" x14ac:dyDescent="0.2">
      <c r="A36" s="87" t="s">
        <v>373</v>
      </c>
      <c r="B36" s="90"/>
      <c r="C36" s="87" t="s">
        <v>410</v>
      </c>
      <c r="D36" s="28"/>
      <c r="E36" s="87" t="s">
        <v>412</v>
      </c>
      <c r="F36" s="28"/>
      <c r="G36" s="84"/>
      <c r="H36" s="94" t="s">
        <v>413</v>
      </c>
      <c r="I36" s="28"/>
      <c r="J36" s="89"/>
      <c r="K36" s="86"/>
      <c r="L36" s="86"/>
      <c r="M36" s="88"/>
    </row>
    <row r="37" spans="1:13" x14ac:dyDescent="0.2">
      <c r="A37" s="87" t="s">
        <v>374</v>
      </c>
      <c r="B37" s="90"/>
      <c r="C37" s="87" t="s">
        <v>414</v>
      </c>
      <c r="D37" s="28"/>
      <c r="E37" s="87" t="s">
        <v>415</v>
      </c>
      <c r="F37" s="28"/>
      <c r="G37" s="74"/>
      <c r="H37" s="94" t="s">
        <v>416</v>
      </c>
      <c r="I37" s="28"/>
      <c r="J37" s="89"/>
      <c r="K37" s="89"/>
      <c r="L37" s="86"/>
      <c r="M37" s="88"/>
    </row>
    <row r="38" spans="1:13" x14ac:dyDescent="0.2">
      <c r="A38" s="87" t="s">
        <v>375</v>
      </c>
      <c r="B38" s="90"/>
      <c r="C38" s="87" t="s">
        <v>417</v>
      </c>
      <c r="D38" s="28">
        <v>1</v>
      </c>
      <c r="E38" s="87" t="s">
        <v>418</v>
      </c>
      <c r="F38" s="28"/>
      <c r="G38" s="74"/>
      <c r="H38" s="94" t="s">
        <v>419</v>
      </c>
      <c r="I38" s="28"/>
      <c r="J38" s="89"/>
      <c r="K38" s="88"/>
      <c r="L38" s="88"/>
      <c r="M38" s="88"/>
    </row>
    <row r="39" spans="1:13" x14ac:dyDescent="0.2">
      <c r="A39" s="87" t="s">
        <v>376</v>
      </c>
      <c r="B39" s="90"/>
      <c r="C39" s="87" t="s">
        <v>420</v>
      </c>
      <c r="D39" s="28"/>
      <c r="E39" s="87" t="s">
        <v>421</v>
      </c>
      <c r="F39" s="28"/>
      <c r="G39" s="84"/>
      <c r="H39" s="94" t="s">
        <v>422</v>
      </c>
      <c r="I39" s="28"/>
      <c r="J39" s="89"/>
      <c r="K39" s="86"/>
      <c r="L39" s="86"/>
      <c r="M39" s="88"/>
    </row>
    <row r="40" spans="1:13" x14ac:dyDescent="0.2">
      <c r="A40" s="87" t="s">
        <v>377</v>
      </c>
      <c r="B40" s="90"/>
      <c r="C40" s="87" t="s">
        <v>423</v>
      </c>
      <c r="D40" s="28"/>
      <c r="E40" s="87" t="s">
        <v>424</v>
      </c>
      <c r="F40" s="28"/>
      <c r="G40" s="74"/>
      <c r="H40" s="94" t="s">
        <v>425</v>
      </c>
      <c r="I40" s="28"/>
      <c r="J40" s="89"/>
      <c r="K40" s="89"/>
      <c r="L40" s="86"/>
      <c r="M40" s="88"/>
    </row>
    <row r="41" spans="1:13" x14ac:dyDescent="0.2">
      <c r="A41" s="87" t="s">
        <v>378</v>
      </c>
      <c r="B41" s="90"/>
      <c r="C41" s="87" t="s">
        <v>426</v>
      </c>
      <c r="D41" s="28">
        <v>1</v>
      </c>
      <c r="E41" s="87" t="s">
        <v>427</v>
      </c>
      <c r="F41" s="28"/>
      <c r="G41" s="74"/>
      <c r="H41" s="94" t="s">
        <v>428</v>
      </c>
      <c r="I41" s="28"/>
      <c r="J41" s="89"/>
      <c r="K41" s="88"/>
      <c r="L41" s="88"/>
      <c r="M41" s="88"/>
    </row>
    <row r="42" spans="1:13" x14ac:dyDescent="0.2">
      <c r="A42" s="87" t="s">
        <v>379</v>
      </c>
      <c r="B42" s="90"/>
      <c r="C42" s="87" t="s">
        <v>429</v>
      </c>
      <c r="D42" s="28"/>
      <c r="E42" s="87" t="s">
        <v>430</v>
      </c>
      <c r="F42" s="28"/>
      <c r="G42" s="84"/>
      <c r="H42" s="94" t="s">
        <v>431</v>
      </c>
      <c r="I42" s="28"/>
      <c r="J42" s="89"/>
      <c r="K42" s="86"/>
      <c r="L42" s="86"/>
      <c r="M42" s="88"/>
    </row>
    <row r="43" spans="1:13" x14ac:dyDescent="0.2">
      <c r="A43" s="87" t="s">
        <v>380</v>
      </c>
      <c r="B43" s="90"/>
      <c r="C43" s="87" t="s">
        <v>432</v>
      </c>
      <c r="D43" s="28"/>
      <c r="E43" s="87" t="s">
        <v>433</v>
      </c>
      <c r="F43" s="28"/>
      <c r="G43" s="74"/>
      <c r="H43" s="94" t="s">
        <v>434</v>
      </c>
      <c r="I43" s="28"/>
      <c r="J43" s="89"/>
      <c r="K43" s="89"/>
      <c r="L43" s="86"/>
      <c r="M43" s="88"/>
    </row>
    <row r="44" spans="1:13" x14ac:dyDescent="0.2">
      <c r="A44" s="87" t="s">
        <v>381</v>
      </c>
      <c r="B44" s="87"/>
      <c r="C44" s="28"/>
      <c r="D44" s="28"/>
      <c r="E44" s="28"/>
      <c r="F44" s="28"/>
      <c r="G44" s="84"/>
      <c r="H44" s="89"/>
      <c r="I44" s="89"/>
      <c r="J44" s="89"/>
      <c r="K44" s="89"/>
      <c r="L44" s="89"/>
      <c r="M44" s="89"/>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3"/>
  <sheetViews>
    <sheetView workbookViewId="0">
      <selection activeCell="L15" sqref="L15"/>
    </sheetView>
  </sheetViews>
  <sheetFormatPr baseColWidth="10" defaultRowHeight="12.75" x14ac:dyDescent="0.2"/>
  <cols>
    <col min="1" max="1" width="19.140625" customWidth="1"/>
    <col min="10" max="10" width="19.140625" customWidth="1"/>
    <col min="11" max="11" width="24.7109375" customWidth="1"/>
    <col min="12" max="12" width="16.140625" customWidth="1"/>
    <col min="13" max="13" width="25.140625" customWidth="1"/>
  </cols>
  <sheetData>
    <row r="1" spans="1:12" x14ac:dyDescent="0.2">
      <c r="A1" s="18" t="s">
        <v>526</v>
      </c>
      <c r="B1" s="102" t="s">
        <v>530</v>
      </c>
    </row>
    <row r="2" spans="1:12" x14ac:dyDescent="0.2">
      <c r="A2" s="18" t="s">
        <v>388</v>
      </c>
    </row>
    <row r="3" spans="1:12" x14ac:dyDescent="0.2">
      <c r="A3" s="18" t="s">
        <v>527</v>
      </c>
      <c r="B3" s="103">
        <f>Decoderbelegung!C8</f>
        <v>95</v>
      </c>
      <c r="C3" s="64" t="s">
        <v>390</v>
      </c>
      <c r="D3" s="102">
        <f>Decoderbelegung!D11</f>
        <v>600</v>
      </c>
      <c r="E3" s="64" t="s">
        <v>54</v>
      </c>
      <c r="F3" s="102">
        <f>Decoderbelegung!E11</f>
        <v>700</v>
      </c>
      <c r="G3" s="56" t="s">
        <v>528</v>
      </c>
    </row>
    <row r="4" spans="1:12" x14ac:dyDescent="0.2">
      <c r="A4" s="18"/>
      <c r="C4" s="56" t="s">
        <v>532</v>
      </c>
      <c r="D4" s="103">
        <f>D3-D19*256</f>
        <v>344</v>
      </c>
    </row>
    <row r="5" spans="1:12" x14ac:dyDescent="0.2">
      <c r="A5" s="18" t="s">
        <v>357</v>
      </c>
      <c r="B5" s="56" t="s">
        <v>386</v>
      </c>
      <c r="D5" s="56" t="s">
        <v>387</v>
      </c>
    </row>
    <row r="6" spans="1:12" x14ac:dyDescent="0.2">
      <c r="A6" s="18" t="s">
        <v>359</v>
      </c>
      <c r="B6" s="56" t="s">
        <v>385</v>
      </c>
    </row>
    <row r="7" spans="1:12" x14ac:dyDescent="0.2">
      <c r="C7" s="76"/>
    </row>
    <row r="8" spans="1:12" x14ac:dyDescent="0.2">
      <c r="A8" s="18" t="s">
        <v>534</v>
      </c>
    </row>
    <row r="9" spans="1:12" x14ac:dyDescent="0.2">
      <c r="A9" s="104" t="s">
        <v>535</v>
      </c>
      <c r="B9" s="77" t="s">
        <v>536</v>
      </c>
      <c r="C9" t="s">
        <v>537</v>
      </c>
      <c r="D9" t="s">
        <v>538</v>
      </c>
      <c r="E9" t="s">
        <v>539</v>
      </c>
      <c r="F9" t="s">
        <v>540</v>
      </c>
      <c r="J9" t="s">
        <v>543</v>
      </c>
    </row>
    <row r="10" spans="1:12" x14ac:dyDescent="0.2">
      <c r="A10" s="64">
        <v>1</v>
      </c>
      <c r="B10" s="77" t="s">
        <v>541</v>
      </c>
      <c r="C10" t="s">
        <v>542</v>
      </c>
      <c r="D10" t="s">
        <v>550</v>
      </c>
      <c r="J10" t="s">
        <v>544</v>
      </c>
      <c r="L10" t="s">
        <v>547</v>
      </c>
    </row>
    <row r="11" spans="1:12" x14ac:dyDescent="0.2">
      <c r="A11" s="64">
        <v>2</v>
      </c>
      <c r="B11" s="77" t="s">
        <v>541</v>
      </c>
      <c r="C11" t="s">
        <v>545</v>
      </c>
      <c r="D11" t="s">
        <v>550</v>
      </c>
      <c r="J11" t="s">
        <v>544</v>
      </c>
      <c r="L11" t="s">
        <v>546</v>
      </c>
    </row>
    <row r="12" spans="1:12" x14ac:dyDescent="0.2">
      <c r="A12" s="64">
        <v>3</v>
      </c>
      <c r="B12" s="77" t="s">
        <v>541</v>
      </c>
      <c r="C12" t="s">
        <v>542</v>
      </c>
      <c r="D12" t="s">
        <v>550</v>
      </c>
      <c r="J12" t="s">
        <v>544</v>
      </c>
      <c r="L12" t="s">
        <v>548</v>
      </c>
    </row>
    <row r="13" spans="1:12" x14ac:dyDescent="0.2">
      <c r="A13" s="64">
        <v>4</v>
      </c>
      <c r="B13" s="77" t="s">
        <v>549</v>
      </c>
      <c r="C13" t="s">
        <v>542</v>
      </c>
      <c r="D13" t="s">
        <v>551</v>
      </c>
      <c r="J13" t="s">
        <v>544</v>
      </c>
      <c r="L13" t="s">
        <v>552</v>
      </c>
    </row>
    <row r="14" spans="1:12" x14ac:dyDescent="0.2">
      <c r="A14" s="64">
        <v>5</v>
      </c>
      <c r="B14" s="77" t="s">
        <v>553</v>
      </c>
      <c r="C14" t="s">
        <v>542</v>
      </c>
      <c r="D14" t="s">
        <v>551</v>
      </c>
      <c r="J14" t="s">
        <v>544</v>
      </c>
      <c r="L14" t="s">
        <v>554</v>
      </c>
    </row>
    <row r="15" spans="1:12" x14ac:dyDescent="0.2">
      <c r="A15" s="64">
        <v>6</v>
      </c>
      <c r="B15" s="77" t="s">
        <v>555</v>
      </c>
      <c r="C15" t="s">
        <v>542</v>
      </c>
      <c r="D15" t="s">
        <v>551</v>
      </c>
      <c r="J15" t="s">
        <v>556</v>
      </c>
      <c r="L15" t="s">
        <v>557</v>
      </c>
    </row>
    <row r="16" spans="1:12" x14ac:dyDescent="0.2">
      <c r="A16" s="56"/>
      <c r="B16" s="77"/>
    </row>
    <row r="17" spans="1:13" ht="13.5" thickBot="1" x14ac:dyDescent="0.25">
      <c r="A17" s="56" t="s">
        <v>354</v>
      </c>
      <c r="B17" s="77" t="s">
        <v>529</v>
      </c>
    </row>
    <row r="18" spans="1:13" ht="14.25" thickTop="1" thickBot="1" x14ac:dyDescent="0.25">
      <c r="A18" s="63" t="s">
        <v>355</v>
      </c>
      <c r="B18" s="63" t="s">
        <v>356</v>
      </c>
      <c r="C18" s="63" t="s">
        <v>357</v>
      </c>
      <c r="D18" s="63" t="s">
        <v>358</v>
      </c>
      <c r="E18" s="63" t="s">
        <v>359</v>
      </c>
      <c r="F18" s="63" t="s">
        <v>358</v>
      </c>
      <c r="G18" s="72" t="s">
        <v>360</v>
      </c>
      <c r="H18" s="63" t="s">
        <v>361</v>
      </c>
      <c r="I18" s="63" t="s">
        <v>361</v>
      </c>
      <c r="J18" s="63" t="s">
        <v>362</v>
      </c>
      <c r="K18" s="63" t="s">
        <v>363</v>
      </c>
      <c r="L18" s="63" t="s">
        <v>364</v>
      </c>
      <c r="M18" s="63" t="s">
        <v>365</v>
      </c>
    </row>
    <row r="19" spans="1:13" ht="13.5" thickTop="1" x14ac:dyDescent="0.2">
      <c r="A19" s="67" t="s">
        <v>366</v>
      </c>
      <c r="B19" s="68" t="s">
        <v>382</v>
      </c>
      <c r="C19" s="67" t="s">
        <v>234</v>
      </c>
      <c r="D19" s="70">
        <v>1</v>
      </c>
      <c r="E19" s="67" t="s">
        <v>233</v>
      </c>
      <c r="F19" s="70">
        <v>344</v>
      </c>
      <c r="G19" s="73">
        <f>F19+256*D19</f>
        <v>600</v>
      </c>
      <c r="H19" s="67" t="s">
        <v>392</v>
      </c>
      <c r="I19" s="70">
        <v>2</v>
      </c>
      <c r="J19" s="71" t="s">
        <v>533</v>
      </c>
      <c r="K19" s="71" t="s">
        <v>458</v>
      </c>
      <c r="L19" s="71" t="s">
        <v>455</v>
      </c>
      <c r="M19" s="71"/>
    </row>
    <row r="20" spans="1:13" ht="13.5" thickBot="1" x14ac:dyDescent="0.25">
      <c r="A20" s="79" t="s">
        <v>367</v>
      </c>
      <c r="B20" s="80" t="s">
        <v>435</v>
      </c>
      <c r="C20" s="79" t="s">
        <v>393</v>
      </c>
      <c r="D20" s="81"/>
      <c r="E20" s="79" t="s">
        <v>394</v>
      </c>
      <c r="F20" s="81"/>
      <c r="G20" s="82"/>
      <c r="H20" s="79" t="s">
        <v>395</v>
      </c>
      <c r="I20" s="81"/>
      <c r="J20" s="78"/>
      <c r="K20" s="78"/>
      <c r="L20" s="78" t="s">
        <v>456</v>
      </c>
      <c r="M20" s="78"/>
    </row>
    <row r="21" spans="1:13" ht="13.5" thickTop="1" x14ac:dyDescent="0.2">
      <c r="A21" s="67" t="s">
        <v>368</v>
      </c>
      <c r="B21" s="68" t="s">
        <v>382</v>
      </c>
      <c r="C21" s="67" t="s">
        <v>396</v>
      </c>
      <c r="D21" s="70">
        <v>1</v>
      </c>
      <c r="E21" s="67" t="s">
        <v>397</v>
      </c>
      <c r="F21" s="70">
        <v>145</v>
      </c>
      <c r="G21" s="73">
        <f>F21+256*D21</f>
        <v>401</v>
      </c>
      <c r="H21" s="67" t="s">
        <v>398</v>
      </c>
      <c r="I21" s="70">
        <v>2</v>
      </c>
      <c r="J21" s="71" t="s">
        <v>454</v>
      </c>
      <c r="K21" s="71" t="s">
        <v>459</v>
      </c>
      <c r="L21" s="71" t="s">
        <v>455</v>
      </c>
      <c r="M21" s="71"/>
    </row>
    <row r="22" spans="1:13" ht="13.5" thickBot="1" x14ac:dyDescent="0.25">
      <c r="A22" s="79" t="s">
        <v>369</v>
      </c>
      <c r="B22" s="80" t="s">
        <v>435</v>
      </c>
      <c r="C22" s="79" t="s">
        <v>399</v>
      </c>
      <c r="D22" s="81"/>
      <c r="E22" s="79" t="s">
        <v>400</v>
      </c>
      <c r="F22" s="81"/>
      <c r="G22" s="82"/>
      <c r="H22" s="79" t="s">
        <v>401</v>
      </c>
      <c r="I22" s="81"/>
      <c r="J22" s="83"/>
      <c r="K22" s="83"/>
      <c r="L22" s="78" t="s">
        <v>456</v>
      </c>
      <c r="M22" s="78"/>
    </row>
    <row r="23" spans="1:13" ht="13.5" thickTop="1" x14ac:dyDescent="0.2">
      <c r="A23" s="64" t="s">
        <v>370</v>
      </c>
      <c r="B23" s="68" t="s">
        <v>382</v>
      </c>
      <c r="C23" s="64" t="s">
        <v>402</v>
      </c>
      <c r="D23" s="103">
        <v>1</v>
      </c>
      <c r="E23" s="64" t="s">
        <v>403</v>
      </c>
      <c r="F23" s="103">
        <v>146</v>
      </c>
      <c r="G23" s="74">
        <f>F23+256*D23</f>
        <v>402</v>
      </c>
      <c r="H23" s="64" t="s">
        <v>404</v>
      </c>
      <c r="I23" s="103">
        <v>2</v>
      </c>
      <c r="J23" s="71" t="s">
        <v>454</v>
      </c>
      <c r="K23" s="71" t="s">
        <v>460</v>
      </c>
      <c r="L23" s="71" t="s">
        <v>455</v>
      </c>
      <c r="M23" s="56"/>
    </row>
    <row r="24" spans="1:13" ht="13.5" thickBot="1" x14ac:dyDescent="0.25">
      <c r="A24" s="64" t="s">
        <v>371</v>
      </c>
      <c r="B24" s="80" t="s">
        <v>435</v>
      </c>
      <c r="C24" s="64" t="s">
        <v>405</v>
      </c>
      <c r="D24" s="103"/>
      <c r="E24" s="64" t="s">
        <v>406</v>
      </c>
      <c r="F24" s="103"/>
      <c r="G24" s="74"/>
      <c r="H24" s="64" t="s">
        <v>407</v>
      </c>
      <c r="I24" s="103"/>
      <c r="J24" s="83"/>
      <c r="K24" s="83"/>
      <c r="L24" s="78" t="s">
        <v>456</v>
      </c>
      <c r="M24" s="56"/>
    </row>
    <row r="25" spans="1:13" ht="13.5" thickTop="1" x14ac:dyDescent="0.2">
      <c r="A25" s="67" t="s">
        <v>372</v>
      </c>
      <c r="B25" s="68" t="s">
        <v>382</v>
      </c>
      <c r="C25" s="67" t="s">
        <v>411</v>
      </c>
      <c r="D25" s="70">
        <v>1</v>
      </c>
      <c r="E25" s="67" t="s">
        <v>408</v>
      </c>
      <c r="F25" s="70">
        <v>148</v>
      </c>
      <c r="G25" s="73">
        <f>F25+256*D25</f>
        <v>404</v>
      </c>
      <c r="H25" s="67" t="s">
        <v>409</v>
      </c>
      <c r="I25" s="70">
        <v>153</v>
      </c>
      <c r="J25" s="69" t="s">
        <v>462</v>
      </c>
      <c r="K25" s="71" t="s">
        <v>463</v>
      </c>
      <c r="L25" s="71" t="s">
        <v>467</v>
      </c>
      <c r="M25" s="71" t="s">
        <v>473</v>
      </c>
    </row>
    <row r="26" spans="1:13" x14ac:dyDescent="0.2">
      <c r="A26" s="64" t="s">
        <v>373</v>
      </c>
      <c r="B26" s="65" t="s">
        <v>435</v>
      </c>
      <c r="C26" s="64" t="s">
        <v>410</v>
      </c>
      <c r="D26" s="103"/>
      <c r="E26" s="64" t="s">
        <v>412</v>
      </c>
      <c r="F26" s="103"/>
      <c r="G26" s="84">
        <v>405</v>
      </c>
      <c r="H26" s="64" t="s">
        <v>413</v>
      </c>
      <c r="I26" s="103"/>
      <c r="K26" s="86" t="s">
        <v>464</v>
      </c>
      <c r="L26" s="86" t="s">
        <v>468</v>
      </c>
      <c r="M26" s="88" t="s">
        <v>472</v>
      </c>
    </row>
    <row r="27" spans="1:13" ht="13.5" thickBot="1" x14ac:dyDescent="0.25">
      <c r="A27" s="64" t="s">
        <v>374</v>
      </c>
      <c r="B27" s="66" t="s">
        <v>383</v>
      </c>
      <c r="C27" s="64" t="s">
        <v>414</v>
      </c>
      <c r="D27" s="103"/>
      <c r="E27" s="64" t="s">
        <v>415</v>
      </c>
      <c r="F27" s="103"/>
      <c r="G27" s="74"/>
      <c r="H27" s="64" t="s">
        <v>416</v>
      </c>
      <c r="I27" s="103"/>
      <c r="L27" s="86" t="s">
        <v>469</v>
      </c>
      <c r="M27" s="56" t="s">
        <v>474</v>
      </c>
    </row>
    <row r="28" spans="1:13" ht="13.5" thickTop="1" x14ac:dyDescent="0.2">
      <c r="A28" s="67" t="s">
        <v>375</v>
      </c>
      <c r="B28" s="68" t="s">
        <v>382</v>
      </c>
      <c r="C28" s="67" t="s">
        <v>417</v>
      </c>
      <c r="D28" s="70">
        <v>1</v>
      </c>
      <c r="E28" s="67" t="s">
        <v>418</v>
      </c>
      <c r="F28" s="70">
        <v>150</v>
      </c>
      <c r="G28" s="73">
        <f>F28+256*D28</f>
        <v>406</v>
      </c>
      <c r="H28" s="67" t="s">
        <v>419</v>
      </c>
      <c r="I28" s="70">
        <v>153</v>
      </c>
      <c r="J28" s="69" t="s">
        <v>462</v>
      </c>
      <c r="K28" s="71" t="s">
        <v>465</v>
      </c>
      <c r="L28" s="71" t="s">
        <v>467</v>
      </c>
      <c r="M28" s="71"/>
    </row>
    <row r="29" spans="1:13" x14ac:dyDescent="0.2">
      <c r="A29" s="64" t="s">
        <v>376</v>
      </c>
      <c r="B29" s="65" t="s">
        <v>435</v>
      </c>
      <c r="C29" s="64" t="s">
        <v>420</v>
      </c>
      <c r="D29" s="103"/>
      <c r="E29" s="64" t="s">
        <v>421</v>
      </c>
      <c r="F29" s="103"/>
      <c r="G29" s="84">
        <v>407</v>
      </c>
      <c r="H29" s="64" t="s">
        <v>422</v>
      </c>
      <c r="I29" s="103"/>
      <c r="K29" s="86" t="s">
        <v>464</v>
      </c>
      <c r="L29" s="86" t="s">
        <v>468</v>
      </c>
      <c r="M29" s="56"/>
    </row>
    <row r="30" spans="1:13" ht="13.5" thickBot="1" x14ac:dyDescent="0.25">
      <c r="A30" s="64" t="s">
        <v>377</v>
      </c>
      <c r="B30" s="66" t="s">
        <v>383</v>
      </c>
      <c r="C30" s="64" t="s">
        <v>423</v>
      </c>
      <c r="D30" s="103"/>
      <c r="E30" s="64" t="s">
        <v>424</v>
      </c>
      <c r="F30" s="103"/>
      <c r="G30" s="74"/>
      <c r="H30" s="64" t="s">
        <v>425</v>
      </c>
      <c r="I30" s="103"/>
      <c r="L30" s="86" t="s">
        <v>469</v>
      </c>
      <c r="M30" s="56"/>
    </row>
    <row r="31" spans="1:13" ht="13.5" thickTop="1" x14ac:dyDescent="0.2">
      <c r="A31" s="67" t="s">
        <v>378</v>
      </c>
      <c r="B31" s="68" t="s">
        <v>382</v>
      </c>
      <c r="C31" s="67" t="s">
        <v>426</v>
      </c>
      <c r="D31" s="70">
        <v>1</v>
      </c>
      <c r="E31" s="67" t="s">
        <v>427</v>
      </c>
      <c r="F31" s="70">
        <v>152</v>
      </c>
      <c r="G31" s="73">
        <f>F31+256*D31</f>
        <v>408</v>
      </c>
      <c r="H31" s="67" t="s">
        <v>428</v>
      </c>
      <c r="I31" s="70">
        <v>153</v>
      </c>
      <c r="J31" s="69" t="s">
        <v>462</v>
      </c>
      <c r="K31" s="71" t="s">
        <v>466</v>
      </c>
      <c r="L31" s="71" t="s">
        <v>467</v>
      </c>
      <c r="M31" s="71"/>
    </row>
    <row r="32" spans="1:13" x14ac:dyDescent="0.2">
      <c r="A32" s="64" t="s">
        <v>379</v>
      </c>
      <c r="B32" s="65" t="s">
        <v>435</v>
      </c>
      <c r="C32" s="64" t="s">
        <v>429</v>
      </c>
      <c r="D32" s="103"/>
      <c r="E32" s="64" t="s">
        <v>430</v>
      </c>
      <c r="F32" s="103"/>
      <c r="G32" s="84">
        <v>409</v>
      </c>
      <c r="H32" s="64" t="s">
        <v>431</v>
      </c>
      <c r="I32" s="103"/>
      <c r="K32" s="86" t="s">
        <v>464</v>
      </c>
      <c r="L32" s="86" t="s">
        <v>468</v>
      </c>
      <c r="M32" s="56"/>
    </row>
    <row r="33" spans="1:13" ht="13.5" thickBot="1" x14ac:dyDescent="0.25">
      <c r="A33" s="64" t="s">
        <v>380</v>
      </c>
      <c r="B33" s="66" t="s">
        <v>383</v>
      </c>
      <c r="C33" s="64" t="s">
        <v>432</v>
      </c>
      <c r="D33" s="103"/>
      <c r="E33" s="64" t="s">
        <v>433</v>
      </c>
      <c r="F33" s="103"/>
      <c r="G33" s="74"/>
      <c r="H33" s="64" t="s">
        <v>434</v>
      </c>
      <c r="I33" s="103"/>
      <c r="L33" s="86" t="s">
        <v>469</v>
      </c>
      <c r="M33" s="56"/>
    </row>
    <row r="34" spans="1:13" ht="13.5" thickTop="1" x14ac:dyDescent="0.2">
      <c r="A34" s="67" t="s">
        <v>381</v>
      </c>
      <c r="B34" s="67" t="s">
        <v>384</v>
      </c>
      <c r="C34" s="70"/>
      <c r="D34" s="70"/>
      <c r="E34" s="70"/>
      <c r="F34" s="70"/>
      <c r="G34" s="85">
        <v>410</v>
      </c>
      <c r="H34" s="69"/>
      <c r="I34" s="69"/>
      <c r="J34" s="69" t="s">
        <v>461</v>
      </c>
      <c r="K34" s="69"/>
      <c r="L34" s="69"/>
      <c r="M34" s="69"/>
    </row>
    <row r="36" spans="1:13" ht="13.5" thickBot="1" x14ac:dyDescent="0.25">
      <c r="A36" s="56" t="s">
        <v>354</v>
      </c>
      <c r="B36" s="77" t="s">
        <v>470</v>
      </c>
    </row>
    <row r="37" spans="1:13" ht="14.25" thickTop="1" thickBot="1" x14ac:dyDescent="0.25">
      <c r="A37" s="63" t="s">
        <v>355</v>
      </c>
      <c r="B37" s="63" t="s">
        <v>356</v>
      </c>
      <c r="C37" s="63" t="s">
        <v>357</v>
      </c>
      <c r="D37" s="63" t="s">
        <v>358</v>
      </c>
      <c r="E37" s="63" t="s">
        <v>359</v>
      </c>
      <c r="F37" s="63" t="s">
        <v>358</v>
      </c>
      <c r="G37" s="72" t="s">
        <v>360</v>
      </c>
      <c r="H37" s="63" t="s">
        <v>361</v>
      </c>
      <c r="I37" s="63" t="s">
        <v>361</v>
      </c>
      <c r="J37" s="63" t="s">
        <v>362</v>
      </c>
      <c r="K37" s="63" t="s">
        <v>363</v>
      </c>
      <c r="L37" s="63" t="s">
        <v>364</v>
      </c>
      <c r="M37" s="63" t="s">
        <v>365</v>
      </c>
    </row>
    <row r="38" spans="1:13" ht="13.5" thickTop="1" x14ac:dyDescent="0.2">
      <c r="A38" s="67" t="s">
        <v>366</v>
      </c>
      <c r="B38" s="68" t="s">
        <v>382</v>
      </c>
      <c r="C38" s="67" t="s">
        <v>234</v>
      </c>
      <c r="D38" s="70">
        <v>1</v>
      </c>
      <c r="E38" s="67" t="s">
        <v>233</v>
      </c>
      <c r="F38" s="70">
        <v>155</v>
      </c>
      <c r="G38" s="73">
        <f>F38+256*D38</f>
        <v>411</v>
      </c>
      <c r="H38" s="93" t="s">
        <v>392</v>
      </c>
      <c r="I38" s="70">
        <v>153</v>
      </c>
      <c r="J38" s="69" t="s">
        <v>462</v>
      </c>
      <c r="K38" s="71" t="s">
        <v>471</v>
      </c>
      <c r="L38" s="71" t="s">
        <v>467</v>
      </c>
      <c r="M38" s="71"/>
    </row>
    <row r="39" spans="1:13" x14ac:dyDescent="0.2">
      <c r="A39" s="87" t="s">
        <v>367</v>
      </c>
      <c r="B39" s="65" t="s">
        <v>435</v>
      </c>
      <c r="C39" s="87" t="s">
        <v>393</v>
      </c>
      <c r="D39" s="28"/>
      <c r="E39" s="87" t="s">
        <v>394</v>
      </c>
      <c r="F39" s="28"/>
      <c r="G39" s="84">
        <v>412</v>
      </c>
      <c r="H39" s="94" t="s">
        <v>395</v>
      </c>
      <c r="I39" s="28"/>
      <c r="K39" s="86" t="s">
        <v>464</v>
      </c>
      <c r="L39" s="86" t="s">
        <v>468</v>
      </c>
      <c r="M39" s="88"/>
    </row>
    <row r="40" spans="1:13" ht="13.5" thickBot="1" x14ac:dyDescent="0.25">
      <c r="A40" s="79" t="s">
        <v>368</v>
      </c>
      <c r="B40" s="91" t="s">
        <v>383</v>
      </c>
      <c r="C40" s="79" t="s">
        <v>396</v>
      </c>
      <c r="D40" s="81">
        <v>1</v>
      </c>
      <c r="E40" s="79" t="s">
        <v>397</v>
      </c>
      <c r="F40" s="81"/>
      <c r="G40" s="82"/>
      <c r="H40" s="95" t="s">
        <v>398</v>
      </c>
      <c r="I40" s="81"/>
      <c r="J40" s="83"/>
      <c r="K40" s="83"/>
      <c r="L40" s="92" t="s">
        <v>469</v>
      </c>
      <c r="M40" s="78"/>
    </row>
    <row r="41" spans="1:13" ht="13.5" thickTop="1" x14ac:dyDescent="0.2">
      <c r="A41" s="87" t="s">
        <v>369</v>
      </c>
      <c r="B41" s="90"/>
      <c r="C41" s="87" t="s">
        <v>399</v>
      </c>
      <c r="D41" s="28"/>
      <c r="E41" s="87" t="s">
        <v>400</v>
      </c>
      <c r="F41" s="28"/>
      <c r="G41" s="74"/>
      <c r="H41" s="94" t="s">
        <v>401</v>
      </c>
      <c r="I41" s="28"/>
      <c r="J41" s="89"/>
      <c r="K41" s="89"/>
      <c r="L41" s="88"/>
      <c r="M41" s="88"/>
    </row>
    <row r="42" spans="1:13" x14ac:dyDescent="0.2">
      <c r="A42" s="87" t="s">
        <v>370</v>
      </c>
      <c r="B42" s="90"/>
      <c r="C42" s="87" t="s">
        <v>402</v>
      </c>
      <c r="D42" s="28">
        <v>1</v>
      </c>
      <c r="E42" s="87" t="s">
        <v>403</v>
      </c>
      <c r="F42" s="28"/>
      <c r="G42" s="74"/>
      <c r="H42" s="94" t="s">
        <v>404</v>
      </c>
      <c r="I42" s="28"/>
      <c r="J42" s="88"/>
      <c r="K42" s="88"/>
      <c r="L42" s="88"/>
      <c r="M42" s="88"/>
    </row>
    <row r="43" spans="1:13" x14ac:dyDescent="0.2">
      <c r="A43" s="87" t="s">
        <v>371</v>
      </c>
      <c r="B43" s="90"/>
      <c r="C43" s="87" t="s">
        <v>405</v>
      </c>
      <c r="D43" s="28"/>
      <c r="E43" s="87" t="s">
        <v>406</v>
      </c>
      <c r="F43" s="28"/>
      <c r="G43" s="74"/>
      <c r="H43" s="94" t="s">
        <v>407</v>
      </c>
      <c r="I43" s="28"/>
      <c r="J43" s="89"/>
      <c r="K43" s="89"/>
      <c r="L43" s="88"/>
      <c r="M43" s="88"/>
    </row>
    <row r="44" spans="1:13" x14ac:dyDescent="0.2">
      <c r="A44" s="87" t="s">
        <v>372</v>
      </c>
      <c r="B44" s="90"/>
      <c r="C44" s="87" t="s">
        <v>411</v>
      </c>
      <c r="D44" s="28">
        <v>1</v>
      </c>
      <c r="E44" s="87" t="s">
        <v>408</v>
      </c>
      <c r="F44" s="28"/>
      <c r="G44" s="74"/>
      <c r="H44" s="94" t="s">
        <v>409</v>
      </c>
      <c r="I44" s="28"/>
      <c r="J44" s="89"/>
      <c r="K44" s="88"/>
      <c r="L44" s="88"/>
      <c r="M44" s="88"/>
    </row>
    <row r="45" spans="1:13" x14ac:dyDescent="0.2">
      <c r="A45" s="87" t="s">
        <v>373</v>
      </c>
      <c r="B45" s="90"/>
      <c r="C45" s="87" t="s">
        <v>410</v>
      </c>
      <c r="D45" s="28"/>
      <c r="E45" s="87" t="s">
        <v>412</v>
      </c>
      <c r="F45" s="28"/>
      <c r="G45" s="84"/>
      <c r="H45" s="94" t="s">
        <v>413</v>
      </c>
      <c r="I45" s="28"/>
      <c r="J45" s="89"/>
      <c r="K45" s="86"/>
      <c r="L45" s="86"/>
      <c r="M45" s="88"/>
    </row>
    <row r="46" spans="1:13" x14ac:dyDescent="0.2">
      <c r="A46" s="87" t="s">
        <v>374</v>
      </c>
      <c r="B46" s="90"/>
      <c r="C46" s="87" t="s">
        <v>414</v>
      </c>
      <c r="D46" s="28"/>
      <c r="E46" s="87" t="s">
        <v>415</v>
      </c>
      <c r="F46" s="28"/>
      <c r="G46" s="74"/>
      <c r="H46" s="94" t="s">
        <v>416</v>
      </c>
      <c r="I46" s="28"/>
      <c r="J46" s="89"/>
      <c r="K46" s="89"/>
      <c r="L46" s="86"/>
      <c r="M46" s="88"/>
    </row>
    <row r="47" spans="1:13" x14ac:dyDescent="0.2">
      <c r="A47" s="87" t="s">
        <v>375</v>
      </c>
      <c r="B47" s="90"/>
      <c r="C47" s="87" t="s">
        <v>417</v>
      </c>
      <c r="D47" s="28">
        <v>1</v>
      </c>
      <c r="E47" s="87" t="s">
        <v>418</v>
      </c>
      <c r="F47" s="28"/>
      <c r="G47" s="74"/>
      <c r="H47" s="94" t="s">
        <v>419</v>
      </c>
      <c r="I47" s="28"/>
      <c r="J47" s="89"/>
      <c r="K47" s="88"/>
      <c r="L47" s="88"/>
      <c r="M47" s="88"/>
    </row>
    <row r="48" spans="1:13" x14ac:dyDescent="0.2">
      <c r="A48" s="87" t="s">
        <v>376</v>
      </c>
      <c r="B48" s="90"/>
      <c r="C48" s="87" t="s">
        <v>420</v>
      </c>
      <c r="D48" s="28"/>
      <c r="E48" s="87" t="s">
        <v>421</v>
      </c>
      <c r="F48" s="28"/>
      <c r="G48" s="84"/>
      <c r="H48" s="94" t="s">
        <v>422</v>
      </c>
      <c r="I48" s="28"/>
      <c r="J48" s="89"/>
      <c r="K48" s="86"/>
      <c r="L48" s="86"/>
      <c r="M48" s="88"/>
    </row>
    <row r="49" spans="1:13" x14ac:dyDescent="0.2">
      <c r="A49" s="87" t="s">
        <v>377</v>
      </c>
      <c r="B49" s="90"/>
      <c r="C49" s="87" t="s">
        <v>423</v>
      </c>
      <c r="D49" s="28"/>
      <c r="E49" s="87" t="s">
        <v>424</v>
      </c>
      <c r="F49" s="28"/>
      <c r="G49" s="74"/>
      <c r="H49" s="94" t="s">
        <v>425</v>
      </c>
      <c r="I49" s="28"/>
      <c r="J49" s="89"/>
      <c r="K49" s="89"/>
      <c r="L49" s="86"/>
      <c r="M49" s="88"/>
    </row>
    <row r="50" spans="1:13" x14ac:dyDescent="0.2">
      <c r="A50" s="87" t="s">
        <v>378</v>
      </c>
      <c r="B50" s="90"/>
      <c r="C50" s="87" t="s">
        <v>426</v>
      </c>
      <c r="D50" s="28">
        <v>1</v>
      </c>
      <c r="E50" s="87" t="s">
        <v>427</v>
      </c>
      <c r="F50" s="28"/>
      <c r="G50" s="74"/>
      <c r="H50" s="94" t="s">
        <v>428</v>
      </c>
      <c r="I50" s="28"/>
      <c r="J50" s="89"/>
      <c r="K50" s="88"/>
      <c r="L50" s="88"/>
      <c r="M50" s="88"/>
    </row>
    <row r="51" spans="1:13" x14ac:dyDescent="0.2">
      <c r="A51" s="87" t="s">
        <v>379</v>
      </c>
      <c r="B51" s="90"/>
      <c r="C51" s="87" t="s">
        <v>429</v>
      </c>
      <c r="D51" s="28"/>
      <c r="E51" s="87" t="s">
        <v>430</v>
      </c>
      <c r="F51" s="28"/>
      <c r="G51" s="84"/>
      <c r="H51" s="94" t="s">
        <v>431</v>
      </c>
      <c r="I51" s="28"/>
      <c r="J51" s="89"/>
      <c r="K51" s="86"/>
      <c r="L51" s="86"/>
      <c r="M51" s="88"/>
    </row>
    <row r="52" spans="1:13" x14ac:dyDescent="0.2">
      <c r="A52" s="87" t="s">
        <v>380</v>
      </c>
      <c r="B52" s="90"/>
      <c r="C52" s="87" t="s">
        <v>432</v>
      </c>
      <c r="D52" s="28"/>
      <c r="E52" s="87" t="s">
        <v>433</v>
      </c>
      <c r="F52" s="28"/>
      <c r="G52" s="74"/>
      <c r="H52" s="94" t="s">
        <v>434</v>
      </c>
      <c r="I52" s="28"/>
      <c r="J52" s="89"/>
      <c r="K52" s="89"/>
      <c r="L52" s="86"/>
      <c r="M52" s="88"/>
    </row>
    <row r="53" spans="1:13" x14ac:dyDescent="0.2">
      <c r="A53" s="87" t="s">
        <v>381</v>
      </c>
      <c r="B53" s="87"/>
      <c r="C53" s="28"/>
      <c r="D53" s="28"/>
      <c r="E53" s="28"/>
      <c r="F53" s="28"/>
      <c r="G53" s="84"/>
      <c r="H53" s="89"/>
      <c r="I53" s="89"/>
      <c r="J53" s="89"/>
      <c r="K53" s="89"/>
      <c r="L53" s="89"/>
      <c r="M53" s="89"/>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topLeftCell="A19" workbookViewId="0">
      <selection activeCell="D30" sqref="D30"/>
    </sheetView>
  </sheetViews>
  <sheetFormatPr baseColWidth="10" defaultRowHeight="12.75" x14ac:dyDescent="0.2"/>
  <cols>
    <col min="1" max="1" width="18.140625" style="14" customWidth="1"/>
    <col min="2" max="2" width="26.28515625" style="14" customWidth="1"/>
    <col min="3" max="3" width="8.140625" style="15" customWidth="1"/>
    <col min="4" max="4" width="51.28515625" style="14" customWidth="1"/>
  </cols>
  <sheetData>
    <row r="1" spans="1:4" x14ac:dyDescent="0.2">
      <c r="A1" s="14" t="s">
        <v>90</v>
      </c>
      <c r="B1" s="14" t="s">
        <v>91</v>
      </c>
    </row>
    <row r="3" spans="1:4" x14ac:dyDescent="0.2">
      <c r="A3" s="14" t="s">
        <v>92</v>
      </c>
      <c r="B3" s="14" t="s">
        <v>93</v>
      </c>
      <c r="D3" s="14" t="s">
        <v>94</v>
      </c>
    </row>
    <row r="4" spans="1:4" x14ac:dyDescent="0.2">
      <c r="A4" s="17" t="s">
        <v>95</v>
      </c>
      <c r="B4" s="14" t="s">
        <v>96</v>
      </c>
      <c r="C4" s="15">
        <v>1</v>
      </c>
      <c r="D4" s="16" t="s">
        <v>154</v>
      </c>
    </row>
    <row r="5" spans="1:4" ht="26.45" customHeight="1" x14ac:dyDescent="0.2">
      <c r="B5" s="14" t="s">
        <v>97</v>
      </c>
      <c r="C5" s="15">
        <v>1</v>
      </c>
    </row>
    <row r="6" spans="1:4" ht="25.5" x14ac:dyDescent="0.2">
      <c r="B6" s="14" t="s">
        <v>98</v>
      </c>
      <c r="C6" s="15">
        <v>0</v>
      </c>
    </row>
    <row r="8" spans="1:4" s="18" customFormat="1" x14ac:dyDescent="0.2">
      <c r="A8" s="132" t="s">
        <v>99</v>
      </c>
      <c r="B8" s="132"/>
      <c r="C8" s="132"/>
      <c r="D8" s="132"/>
    </row>
    <row r="9" spans="1:4" s="18" customFormat="1" x14ac:dyDescent="0.2">
      <c r="A9" s="132" t="s">
        <v>100</v>
      </c>
      <c r="B9" s="132"/>
      <c r="C9" s="132"/>
      <c r="D9" s="132"/>
    </row>
    <row r="10" spans="1:4" ht="71.45" customHeight="1" x14ac:dyDescent="0.2">
      <c r="A10" s="14" t="s">
        <v>101</v>
      </c>
      <c r="B10" s="14" t="s">
        <v>102</v>
      </c>
      <c r="C10" s="15">
        <v>0</v>
      </c>
      <c r="D10" s="16" t="s">
        <v>155</v>
      </c>
    </row>
    <row r="11" spans="1:4" ht="29.45" customHeight="1" x14ac:dyDescent="0.2">
      <c r="B11" s="14" t="s">
        <v>103</v>
      </c>
      <c r="C11" s="15">
        <v>1</v>
      </c>
      <c r="D11" s="16" t="s">
        <v>156</v>
      </c>
    </row>
    <row r="12" spans="1:4" ht="15.6" customHeight="1" x14ac:dyDescent="0.2">
      <c r="B12" s="14" t="s">
        <v>104</v>
      </c>
      <c r="C12" s="15">
        <v>0</v>
      </c>
      <c r="D12" s="14" t="s">
        <v>105</v>
      </c>
    </row>
    <row r="13" spans="1:4" ht="25.5" x14ac:dyDescent="0.2">
      <c r="B13" s="14" t="s">
        <v>106</v>
      </c>
      <c r="C13" s="15">
        <v>0</v>
      </c>
      <c r="D13" s="14" t="s">
        <v>105</v>
      </c>
    </row>
    <row r="14" spans="1:4" x14ac:dyDescent="0.2">
      <c r="A14" s="14" t="s">
        <v>107</v>
      </c>
      <c r="B14" s="14" t="s">
        <v>108</v>
      </c>
      <c r="C14" s="15">
        <v>1</v>
      </c>
      <c r="D14" s="16" t="s">
        <v>146</v>
      </c>
    </row>
    <row r="15" spans="1:4" ht="25.9" customHeight="1" x14ac:dyDescent="0.2">
      <c r="B15" s="14" t="s">
        <v>109</v>
      </c>
      <c r="C15" s="15">
        <v>1</v>
      </c>
      <c r="D15" s="16" t="s">
        <v>147</v>
      </c>
    </row>
    <row r="16" spans="1:4" x14ac:dyDescent="0.2">
      <c r="B16" s="14" t="s">
        <v>110</v>
      </c>
      <c r="C16" s="15">
        <v>1</v>
      </c>
      <c r="D16" s="16" t="s">
        <v>148</v>
      </c>
    </row>
    <row r="17" spans="1:4" x14ac:dyDescent="0.2">
      <c r="B17" s="14" t="s">
        <v>111</v>
      </c>
      <c r="C17" s="15">
        <v>1</v>
      </c>
    </row>
    <row r="18" spans="1:4" ht="25.5" x14ac:dyDescent="0.2">
      <c r="B18" s="14" t="s">
        <v>112</v>
      </c>
      <c r="C18" s="15">
        <v>1</v>
      </c>
      <c r="D18" s="16" t="s">
        <v>149</v>
      </c>
    </row>
    <row r="19" spans="1:4" ht="25.5" x14ac:dyDescent="0.2">
      <c r="B19" s="14" t="s">
        <v>113</v>
      </c>
      <c r="C19" s="15">
        <v>0</v>
      </c>
    </row>
    <row r="20" spans="1:4" ht="25.5" x14ac:dyDescent="0.2">
      <c r="B20" s="14" t="s">
        <v>114</v>
      </c>
      <c r="C20" s="15">
        <v>0</v>
      </c>
    </row>
    <row r="21" spans="1:4" ht="38.25" x14ac:dyDescent="0.2">
      <c r="A21" s="14" t="s">
        <v>115</v>
      </c>
    </row>
    <row r="22" spans="1:4" ht="25.5" x14ac:dyDescent="0.2">
      <c r="A22" s="14" t="s">
        <v>116</v>
      </c>
      <c r="B22" s="14" t="s">
        <v>117</v>
      </c>
      <c r="C22" s="15">
        <v>0</v>
      </c>
      <c r="D22" s="14" t="s">
        <v>118</v>
      </c>
    </row>
    <row r="23" spans="1:4" ht="25.5" x14ac:dyDescent="0.2">
      <c r="B23" s="14" t="s">
        <v>119</v>
      </c>
      <c r="C23" s="15">
        <v>0</v>
      </c>
      <c r="D23" s="16" t="s">
        <v>150</v>
      </c>
    </row>
    <row r="24" spans="1:4" ht="25.5" x14ac:dyDescent="0.2">
      <c r="B24" s="14" t="s">
        <v>120</v>
      </c>
      <c r="C24" s="15">
        <v>0</v>
      </c>
      <c r="D24" s="16" t="s">
        <v>151</v>
      </c>
    </row>
    <row r="25" spans="1:4" ht="25.5" x14ac:dyDescent="0.2">
      <c r="B25" s="14" t="s">
        <v>121</v>
      </c>
      <c r="C25" s="15">
        <v>1</v>
      </c>
      <c r="D25" s="16" t="s">
        <v>152</v>
      </c>
    </row>
    <row r="26" spans="1:4" ht="25.5" x14ac:dyDescent="0.2">
      <c r="B26" s="14" t="s">
        <v>122</v>
      </c>
      <c r="C26" s="15">
        <v>0</v>
      </c>
    </row>
    <row r="27" spans="1:4" ht="25.5" x14ac:dyDescent="0.2">
      <c r="B27" s="16" t="s">
        <v>153</v>
      </c>
      <c r="C27" s="15">
        <v>1</v>
      </c>
    </row>
    <row r="28" spans="1:4" x14ac:dyDescent="0.2">
      <c r="A28" s="14" t="s">
        <v>123</v>
      </c>
      <c r="B28" s="14" t="s">
        <v>124</v>
      </c>
      <c r="C28" s="15">
        <v>0</v>
      </c>
    </row>
    <row r="29" spans="1:4" x14ac:dyDescent="0.2">
      <c r="B29" s="14" t="s">
        <v>123</v>
      </c>
      <c r="C29" s="15">
        <v>1</v>
      </c>
      <c r="D29" s="16" t="s">
        <v>158</v>
      </c>
    </row>
    <row r="30" spans="1:4" ht="38.25" x14ac:dyDescent="0.2">
      <c r="A30" s="14" t="s">
        <v>125</v>
      </c>
    </row>
    <row r="31" spans="1:4" ht="25.5" x14ac:dyDescent="0.2">
      <c r="A31" s="14" t="s">
        <v>126</v>
      </c>
      <c r="B31" s="14" t="s">
        <v>127</v>
      </c>
      <c r="C31" s="15">
        <v>0</v>
      </c>
    </row>
    <row r="32" spans="1:4" x14ac:dyDescent="0.2">
      <c r="B32" s="14" t="s">
        <v>128</v>
      </c>
      <c r="C32" s="15">
        <v>0</v>
      </c>
    </row>
    <row r="33" spans="1:3" x14ac:dyDescent="0.2">
      <c r="B33" s="14" t="s">
        <v>129</v>
      </c>
      <c r="C33" s="15">
        <v>1</v>
      </c>
    </row>
    <row r="34" spans="1:3" x14ac:dyDescent="0.2">
      <c r="B34" s="14" t="s">
        <v>130</v>
      </c>
      <c r="C34" s="15">
        <v>0</v>
      </c>
    </row>
    <row r="35" spans="1:3" ht="25.5" x14ac:dyDescent="0.2">
      <c r="B35" s="14" t="s">
        <v>131</v>
      </c>
      <c r="C35" s="15">
        <v>0</v>
      </c>
    </row>
    <row r="36" spans="1:3" ht="38.25" x14ac:dyDescent="0.2">
      <c r="B36" s="14" t="s">
        <v>132</v>
      </c>
      <c r="C36" s="15">
        <v>0</v>
      </c>
    </row>
    <row r="37" spans="1:3" ht="25.5" x14ac:dyDescent="0.2">
      <c r="A37" s="14" t="s">
        <v>133</v>
      </c>
      <c r="B37" s="14" t="s">
        <v>134</v>
      </c>
      <c r="C37" s="15">
        <v>1</v>
      </c>
    </row>
    <row r="38" spans="1:3" x14ac:dyDescent="0.2">
      <c r="B38" s="16" t="s">
        <v>157</v>
      </c>
      <c r="C38" s="15">
        <v>1</v>
      </c>
    </row>
    <row r="39" spans="1:3" ht="25.5" x14ac:dyDescent="0.2">
      <c r="B39" s="14" t="s">
        <v>135</v>
      </c>
      <c r="C39" s="15">
        <v>1</v>
      </c>
    </row>
    <row r="40" spans="1:3" ht="25.5" x14ac:dyDescent="0.2">
      <c r="B40" s="14" t="s">
        <v>136</v>
      </c>
      <c r="C40" s="15">
        <v>1</v>
      </c>
    </row>
    <row r="41" spans="1:3" ht="38.25" x14ac:dyDescent="0.2">
      <c r="A41" s="14" t="s">
        <v>137</v>
      </c>
      <c r="B41" s="14" t="s">
        <v>138</v>
      </c>
      <c r="C41" s="15">
        <v>0</v>
      </c>
    </row>
    <row r="42" spans="1:3" x14ac:dyDescent="0.2">
      <c r="B42" s="14" t="s">
        <v>139</v>
      </c>
      <c r="C42" s="15">
        <v>0</v>
      </c>
    </row>
    <row r="43" spans="1:3" x14ac:dyDescent="0.2">
      <c r="A43" s="14" t="s">
        <v>140</v>
      </c>
      <c r="B43" s="14" t="s">
        <v>141</v>
      </c>
      <c r="C43" s="15">
        <v>0</v>
      </c>
    </row>
    <row r="44" spans="1:3" x14ac:dyDescent="0.2">
      <c r="B44" s="14" t="s">
        <v>142</v>
      </c>
      <c r="C44" s="15">
        <v>1</v>
      </c>
    </row>
    <row r="45" spans="1:3" ht="25.5" x14ac:dyDescent="0.2">
      <c r="A45" s="14" t="s">
        <v>143</v>
      </c>
      <c r="B45" s="14" t="s">
        <v>144</v>
      </c>
      <c r="C45" s="15">
        <v>0</v>
      </c>
    </row>
    <row r="46" spans="1:3" x14ac:dyDescent="0.2">
      <c r="B46" s="14" t="s">
        <v>145</v>
      </c>
      <c r="C46" s="15">
        <v>0</v>
      </c>
    </row>
  </sheetData>
  <mergeCells count="2">
    <mergeCell ref="A8:D8"/>
    <mergeCell ref="A9:D9"/>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F14" sqref="F14"/>
    </sheetView>
  </sheetViews>
  <sheetFormatPr baseColWidth="10" defaultRowHeight="12.75" x14ac:dyDescent="0.2"/>
  <cols>
    <col min="1" max="1" width="10.7109375" customWidth="1"/>
    <col min="2" max="2" width="10.28515625" customWidth="1"/>
    <col min="3" max="3" width="16.7109375" customWidth="1"/>
    <col min="4" max="4" width="19.7109375" customWidth="1"/>
    <col min="5" max="5" width="24.28515625" customWidth="1"/>
    <col min="6" max="6" width="51.140625" style="111" customWidth="1"/>
    <col min="7" max="7" width="54.140625" customWidth="1"/>
    <col min="8" max="8" width="36.28515625" style="111" customWidth="1"/>
  </cols>
  <sheetData>
    <row r="1" spans="1:9" s="18" customFormat="1" x14ac:dyDescent="0.2">
      <c r="A1" s="18" t="s">
        <v>313</v>
      </c>
      <c r="B1" s="18" t="s">
        <v>314</v>
      </c>
      <c r="C1" s="18" t="s">
        <v>316</v>
      </c>
      <c r="D1" s="18" t="s">
        <v>95</v>
      </c>
      <c r="E1" s="18" t="s">
        <v>317</v>
      </c>
      <c r="F1" s="109" t="s">
        <v>318</v>
      </c>
      <c r="G1" s="18" t="s">
        <v>319</v>
      </c>
      <c r="H1" s="109" t="s">
        <v>320</v>
      </c>
      <c r="I1" s="18" t="s">
        <v>313</v>
      </c>
    </row>
    <row r="2" spans="1:9" x14ac:dyDescent="0.2">
      <c r="A2" s="55">
        <v>41628</v>
      </c>
      <c r="B2" t="s">
        <v>315</v>
      </c>
      <c r="C2" s="56" t="s">
        <v>321</v>
      </c>
      <c r="E2" s="56" t="s">
        <v>322</v>
      </c>
      <c r="F2" s="110" t="s">
        <v>323</v>
      </c>
      <c r="G2" s="56" t="s">
        <v>324</v>
      </c>
      <c r="H2" s="110" t="s">
        <v>325</v>
      </c>
      <c r="I2" s="55">
        <v>41628</v>
      </c>
    </row>
    <row r="3" spans="1:9" x14ac:dyDescent="0.2">
      <c r="A3" s="55">
        <v>41628</v>
      </c>
      <c r="B3" t="s">
        <v>315</v>
      </c>
      <c r="C3" s="56" t="s">
        <v>326</v>
      </c>
      <c r="D3" s="56" t="s">
        <v>327</v>
      </c>
      <c r="F3" s="110" t="s">
        <v>328</v>
      </c>
      <c r="G3" s="56" t="s">
        <v>332</v>
      </c>
      <c r="H3" s="110" t="s">
        <v>329</v>
      </c>
      <c r="I3" s="55"/>
    </row>
    <row r="4" spans="1:9" x14ac:dyDescent="0.2">
      <c r="A4" s="55">
        <v>41628</v>
      </c>
      <c r="B4" t="s">
        <v>315</v>
      </c>
      <c r="C4" s="56" t="s">
        <v>330</v>
      </c>
      <c r="D4" s="56" t="s">
        <v>331</v>
      </c>
      <c r="F4" s="110" t="s">
        <v>328</v>
      </c>
      <c r="G4" s="56" t="s">
        <v>333</v>
      </c>
      <c r="H4" s="110" t="s">
        <v>334</v>
      </c>
      <c r="I4" s="55">
        <v>41628</v>
      </c>
    </row>
    <row r="5" spans="1:9" x14ac:dyDescent="0.2">
      <c r="A5" s="55">
        <v>41628</v>
      </c>
      <c r="B5" t="s">
        <v>315</v>
      </c>
      <c r="C5" s="56" t="s">
        <v>326</v>
      </c>
      <c r="D5" s="56" t="s">
        <v>192</v>
      </c>
      <c r="F5" s="110" t="s">
        <v>336</v>
      </c>
      <c r="G5" s="56" t="s">
        <v>335</v>
      </c>
    </row>
    <row r="6" spans="1:9" x14ac:dyDescent="0.2">
      <c r="A6" s="55">
        <v>41628</v>
      </c>
      <c r="B6" t="s">
        <v>315</v>
      </c>
      <c r="C6" s="56" t="s">
        <v>337</v>
      </c>
      <c r="D6" s="56" t="s">
        <v>191</v>
      </c>
      <c r="F6" s="110" t="s">
        <v>338</v>
      </c>
      <c r="G6" s="56" t="s">
        <v>339</v>
      </c>
    </row>
    <row r="7" spans="1:9" x14ac:dyDescent="0.2">
      <c r="A7" s="55">
        <v>41628</v>
      </c>
      <c r="B7" t="s">
        <v>315</v>
      </c>
      <c r="C7" s="56" t="s">
        <v>326</v>
      </c>
      <c r="D7" s="56" t="s">
        <v>192</v>
      </c>
      <c r="F7" s="110" t="s">
        <v>340</v>
      </c>
      <c r="G7" s="56" t="s">
        <v>335</v>
      </c>
    </row>
    <row r="9" spans="1:9" s="56" customFormat="1" x14ac:dyDescent="0.2">
      <c r="A9" s="107">
        <v>42367</v>
      </c>
      <c r="B9" s="18" t="s">
        <v>559</v>
      </c>
      <c r="C9" s="56" t="s">
        <v>560</v>
      </c>
      <c r="D9" s="56" t="s">
        <v>561</v>
      </c>
      <c r="F9" s="110" t="s">
        <v>562</v>
      </c>
      <c r="G9" s="56" t="s">
        <v>564</v>
      </c>
      <c r="H9" s="110" t="s">
        <v>563</v>
      </c>
      <c r="I9" s="108">
        <v>42367</v>
      </c>
    </row>
    <row r="10" spans="1:9" x14ac:dyDescent="0.2">
      <c r="A10" s="108">
        <v>42367</v>
      </c>
      <c r="B10" s="56" t="s">
        <v>559</v>
      </c>
      <c r="C10" s="56" t="s">
        <v>565</v>
      </c>
      <c r="E10" s="56" t="s">
        <v>566</v>
      </c>
      <c r="F10" s="110" t="s">
        <v>567</v>
      </c>
      <c r="G10" s="56" t="s">
        <v>568</v>
      </c>
    </row>
    <row r="11" spans="1:9" ht="25.5" customHeight="1" x14ac:dyDescent="0.2">
      <c r="A11" s="108">
        <v>42367</v>
      </c>
      <c r="B11" s="56" t="s">
        <v>559</v>
      </c>
      <c r="C11" s="56" t="s">
        <v>570</v>
      </c>
      <c r="D11" t="s">
        <v>192</v>
      </c>
      <c r="E11">
        <v>279</v>
      </c>
      <c r="F11" s="110" t="s">
        <v>569</v>
      </c>
      <c r="G11" s="56" t="s">
        <v>571</v>
      </c>
      <c r="H11" s="110" t="s">
        <v>575</v>
      </c>
    </row>
    <row r="12" spans="1:9" ht="53.25" customHeight="1" x14ac:dyDescent="0.2">
      <c r="A12" s="108">
        <v>42367</v>
      </c>
      <c r="B12" s="56" t="s">
        <v>559</v>
      </c>
      <c r="C12" s="56" t="s">
        <v>572</v>
      </c>
      <c r="F12" s="110" t="s">
        <v>573</v>
      </c>
      <c r="G12" s="56" t="s">
        <v>574</v>
      </c>
    </row>
    <row r="13" spans="1:9" ht="25.5" x14ac:dyDescent="0.2">
      <c r="A13" s="108">
        <v>42367</v>
      </c>
      <c r="B13" s="56" t="s">
        <v>559</v>
      </c>
      <c r="C13" s="56" t="s">
        <v>576</v>
      </c>
      <c r="F13" s="110" t="s">
        <v>577</v>
      </c>
      <c r="G13" s="56" t="s">
        <v>578</v>
      </c>
      <c r="H13" s="112" t="s">
        <v>579</v>
      </c>
    </row>
    <row r="14" spans="1:9" x14ac:dyDescent="0.2">
      <c r="A14" s="108">
        <v>42367</v>
      </c>
      <c r="B14" s="56" t="s">
        <v>580</v>
      </c>
      <c r="F14" s="112" t="s">
        <v>581</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Belegtabschnitte LINKS</vt:lpstr>
      <vt:lpstr>Belegtabschnitte MITTE</vt:lpstr>
      <vt:lpstr>Belegtabschnitte RECHTS</vt:lpstr>
      <vt:lpstr>Decoderbelegung</vt:lpstr>
      <vt:lpstr>Signaldecoder</vt:lpstr>
      <vt:lpstr>Licht-Decoder</vt:lpstr>
      <vt:lpstr>Einstellung Zugsfahrten</vt:lpstr>
      <vt:lpstr>Fehlermedlungen</vt:lpstr>
      <vt:lpstr>'Belegtabschnitte MITTE'!Druckbereich</vt:lpstr>
    </vt:vector>
  </TitlesOfParts>
  <Company>Architekturbüro Simlinger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Berndt Simlinger</dc:creator>
  <cp:lastModifiedBy>Berndt Simlinger</cp:lastModifiedBy>
  <cp:lastPrinted>2013-12-03T10:56:52Z</cp:lastPrinted>
  <dcterms:created xsi:type="dcterms:W3CDTF">2011-04-15T22:03:40Z</dcterms:created>
  <dcterms:modified xsi:type="dcterms:W3CDTF">2016-01-08T23:16:50Z</dcterms:modified>
</cp:coreProperties>
</file>